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0680"/>
  </bookViews>
  <sheets>
    <sheet name="EventDetails" sheetId="2" r:id="rId1"/>
    <sheet name="MPTables" sheetId="4" r:id="rId2"/>
  </sheets>
  <calcPr calcId="125725"/>
</workbook>
</file>

<file path=xl/calcChain.xml><?xml version="1.0" encoding="utf-8"?>
<calcChain xmlns="http://schemas.openxmlformats.org/spreadsheetml/2006/main">
  <c r="H3" i="4"/>
  <c r="H4"/>
  <c r="W109"/>
  <c r="V109"/>
  <c r="U109"/>
  <c r="T109"/>
  <c r="S109"/>
  <c r="R109"/>
  <c r="Q109"/>
  <c r="P109"/>
  <c r="O109"/>
  <c r="N109"/>
  <c r="M109"/>
  <c r="L109"/>
  <c r="K109"/>
  <c r="J109"/>
  <c r="I109"/>
  <c r="W108"/>
  <c r="V108"/>
  <c r="U108"/>
  <c r="T108"/>
  <c r="S108"/>
  <c r="R108"/>
  <c r="Q108"/>
  <c r="P108"/>
  <c r="O108"/>
  <c r="N108"/>
  <c r="M108"/>
  <c r="L108"/>
  <c r="K108"/>
  <c r="J108"/>
  <c r="I108"/>
  <c r="W107"/>
  <c r="V107"/>
  <c r="U107"/>
  <c r="T107"/>
  <c r="S107"/>
  <c r="R107"/>
  <c r="Q107"/>
  <c r="P107"/>
  <c r="O107"/>
  <c r="N107"/>
  <c r="M107"/>
  <c r="L107"/>
  <c r="K107"/>
  <c r="J107"/>
  <c r="I107"/>
  <c r="W106"/>
  <c r="V106"/>
  <c r="U106"/>
  <c r="T106"/>
  <c r="S106"/>
  <c r="R106"/>
  <c r="Q106"/>
  <c r="P106"/>
  <c r="O106"/>
  <c r="N106"/>
  <c r="M106"/>
  <c r="L106"/>
  <c r="K106"/>
  <c r="J106"/>
  <c r="I106"/>
  <c r="W105"/>
  <c r="V105"/>
  <c r="U105"/>
  <c r="T105"/>
  <c r="S105"/>
  <c r="R105"/>
  <c r="Q105"/>
  <c r="P105"/>
  <c r="O105"/>
  <c r="N105"/>
  <c r="M105"/>
  <c r="L105"/>
  <c r="K105"/>
  <c r="J105"/>
  <c r="I105"/>
  <c r="W104"/>
  <c r="V104"/>
  <c r="U104"/>
  <c r="T104"/>
  <c r="S104"/>
  <c r="R104"/>
  <c r="Q104"/>
  <c r="P104"/>
  <c r="O104"/>
  <c r="N104"/>
  <c r="M104"/>
  <c r="L104"/>
  <c r="K104"/>
  <c r="J104"/>
  <c r="I104"/>
  <c r="W103"/>
  <c r="V103"/>
  <c r="U103"/>
  <c r="T103"/>
  <c r="S103"/>
  <c r="R103"/>
  <c r="Q103"/>
  <c r="P103"/>
  <c r="O103"/>
  <c r="N103"/>
  <c r="M103"/>
  <c r="L103"/>
  <c r="K103"/>
  <c r="J103"/>
  <c r="I103"/>
  <c r="W102"/>
  <c r="V102"/>
  <c r="U102"/>
  <c r="T102"/>
  <c r="S102"/>
  <c r="R102"/>
  <c r="Q102"/>
  <c r="P102"/>
  <c r="O102"/>
  <c r="N102"/>
  <c r="M102"/>
  <c r="L102"/>
  <c r="K102"/>
  <c r="J102"/>
  <c r="I102"/>
  <c r="W101"/>
  <c r="V101"/>
  <c r="U101"/>
  <c r="T101"/>
  <c r="S101"/>
  <c r="R101"/>
  <c r="Q101"/>
  <c r="P101"/>
  <c r="O101"/>
  <c r="N101"/>
  <c r="M101"/>
  <c r="L101"/>
  <c r="K101"/>
  <c r="J101"/>
  <c r="I101"/>
  <c r="W100"/>
  <c r="V100"/>
  <c r="U100"/>
  <c r="T100"/>
  <c r="S100"/>
  <c r="R100"/>
  <c r="Q100"/>
  <c r="P100"/>
  <c r="O100"/>
  <c r="N100"/>
  <c r="M100"/>
  <c r="L100"/>
  <c r="K100"/>
  <c r="J100"/>
  <c r="I100"/>
  <c r="W99"/>
  <c r="V99"/>
  <c r="U99"/>
  <c r="T99"/>
  <c r="S99"/>
  <c r="R99"/>
  <c r="Q99"/>
  <c r="P99"/>
  <c r="O99"/>
  <c r="N99"/>
  <c r="M99"/>
  <c r="L99"/>
  <c r="K99"/>
  <c r="J99"/>
  <c r="I99"/>
  <c r="W98"/>
  <c r="V98"/>
  <c r="U98"/>
  <c r="T98"/>
  <c r="S98"/>
  <c r="R98"/>
  <c r="Q98"/>
  <c r="P98"/>
  <c r="O98"/>
  <c r="N98"/>
  <c r="M98"/>
  <c r="L98"/>
  <c r="K98"/>
  <c r="J98"/>
  <c r="I98"/>
  <c r="W97"/>
  <c r="V97"/>
  <c r="U97"/>
  <c r="T97"/>
  <c r="S97"/>
  <c r="R97"/>
  <c r="Q97"/>
  <c r="P97"/>
  <c r="O97"/>
  <c r="N97"/>
  <c r="M97"/>
  <c r="L97"/>
  <c r="K97"/>
  <c r="J97"/>
  <c r="I97"/>
  <c r="W96"/>
  <c r="V96"/>
  <c r="U96"/>
  <c r="T96"/>
  <c r="S96"/>
  <c r="R96"/>
  <c r="Q96"/>
  <c r="P96"/>
  <c r="O96"/>
  <c r="N96"/>
  <c r="M96"/>
  <c r="L96"/>
  <c r="K96"/>
  <c r="J96"/>
  <c r="I96"/>
  <c r="W95"/>
  <c r="V95"/>
  <c r="U95"/>
  <c r="T95"/>
  <c r="S95"/>
  <c r="R95"/>
  <c r="Q95"/>
  <c r="P95"/>
  <c r="O95"/>
  <c r="N95"/>
  <c r="M95"/>
  <c r="L95"/>
  <c r="K95"/>
  <c r="J95"/>
  <c r="I95"/>
  <c r="W94"/>
  <c r="V94"/>
  <c r="U94"/>
  <c r="T94"/>
  <c r="S94"/>
  <c r="R94"/>
  <c r="Q94"/>
  <c r="P94"/>
  <c r="O94"/>
  <c r="N94"/>
  <c r="M94"/>
  <c r="L94"/>
  <c r="K94"/>
  <c r="J94"/>
  <c r="I94"/>
  <c r="W93"/>
  <c r="V93"/>
  <c r="U93"/>
  <c r="T93"/>
  <c r="S93"/>
  <c r="R93"/>
  <c r="Q93"/>
  <c r="P93"/>
  <c r="O93"/>
  <c r="N93"/>
  <c r="M93"/>
  <c r="L93"/>
  <c r="K93"/>
  <c r="J93"/>
  <c r="I93"/>
  <c r="W92"/>
  <c r="V92"/>
  <c r="U92"/>
  <c r="T92"/>
  <c r="S92"/>
  <c r="R92"/>
  <c r="Q92"/>
  <c r="P92"/>
  <c r="O92"/>
  <c r="N92"/>
  <c r="M92"/>
  <c r="L92"/>
  <c r="K92"/>
  <c r="J92"/>
  <c r="I92"/>
  <c r="W91"/>
  <c r="V91"/>
  <c r="U91"/>
  <c r="T91"/>
  <c r="S91"/>
  <c r="R91"/>
  <c r="Q91"/>
  <c r="P91"/>
  <c r="O91"/>
  <c r="N91"/>
  <c r="M91"/>
  <c r="L91"/>
  <c r="K91"/>
  <c r="J91"/>
  <c r="I91"/>
  <c r="W90"/>
  <c r="V90"/>
  <c r="U90"/>
  <c r="T90"/>
  <c r="S90"/>
  <c r="R90"/>
  <c r="Q90"/>
  <c r="P90"/>
  <c r="O90"/>
  <c r="N90"/>
  <c r="M90"/>
  <c r="L90"/>
  <c r="K90"/>
  <c r="J90"/>
  <c r="I90"/>
  <c r="W89"/>
  <c r="V89"/>
  <c r="U89"/>
  <c r="T89"/>
  <c r="S89"/>
  <c r="R89"/>
  <c r="Q89"/>
  <c r="P89"/>
  <c r="O89"/>
  <c r="N89"/>
  <c r="M89"/>
  <c r="L89"/>
  <c r="K89"/>
  <c r="J89"/>
  <c r="I89"/>
  <c r="W88"/>
  <c r="V88"/>
  <c r="U88"/>
  <c r="T88"/>
  <c r="S88"/>
  <c r="R88"/>
  <c r="Q88"/>
  <c r="P88"/>
  <c r="O88"/>
  <c r="N88"/>
  <c r="M88"/>
  <c r="L88"/>
  <c r="K88"/>
  <c r="J88"/>
  <c r="I88"/>
  <c r="W87"/>
  <c r="V87"/>
  <c r="U87"/>
  <c r="T87"/>
  <c r="S87"/>
  <c r="R87"/>
  <c r="Q87"/>
  <c r="P87"/>
  <c r="O87"/>
  <c r="N87"/>
  <c r="M87"/>
  <c r="L87"/>
  <c r="K87"/>
  <c r="J87"/>
  <c r="I87"/>
  <c r="W86"/>
  <c r="V86"/>
  <c r="U86"/>
  <c r="T86"/>
  <c r="S86"/>
  <c r="R86"/>
  <c r="Q86"/>
  <c r="P86"/>
  <c r="O86"/>
  <c r="N86"/>
  <c r="M86"/>
  <c r="L86"/>
  <c r="K86"/>
  <c r="J86"/>
  <c r="I86"/>
  <c r="W85"/>
  <c r="V85"/>
  <c r="U85"/>
  <c r="T85"/>
  <c r="S85"/>
  <c r="R85"/>
  <c r="Q85"/>
  <c r="P85"/>
  <c r="O85"/>
  <c r="N85"/>
  <c r="M85"/>
  <c r="L85"/>
  <c r="K85"/>
  <c r="J85"/>
  <c r="I85"/>
  <c r="W84"/>
  <c r="V84"/>
  <c r="U84"/>
  <c r="T84"/>
  <c r="S84"/>
  <c r="R84"/>
  <c r="Q84"/>
  <c r="P84"/>
  <c r="O84"/>
  <c r="N84"/>
  <c r="M84"/>
  <c r="L84"/>
  <c r="K84"/>
  <c r="J84"/>
  <c r="I84"/>
  <c r="W83"/>
  <c r="V83"/>
  <c r="U83"/>
  <c r="T83"/>
  <c r="S83"/>
  <c r="R83"/>
  <c r="Q83"/>
  <c r="P83"/>
  <c r="O83"/>
  <c r="N83"/>
  <c r="M83"/>
  <c r="L83"/>
  <c r="K83"/>
  <c r="J83"/>
  <c r="I83"/>
  <c r="W82"/>
  <c r="V82"/>
  <c r="U82"/>
  <c r="T82"/>
  <c r="S82"/>
  <c r="R82"/>
  <c r="Q82"/>
  <c r="P82"/>
  <c r="O82"/>
  <c r="N82"/>
  <c r="M82"/>
  <c r="L82"/>
  <c r="K82"/>
  <c r="J82"/>
  <c r="I82"/>
  <c r="W81"/>
  <c r="V81"/>
  <c r="U81"/>
  <c r="T81"/>
  <c r="S81"/>
  <c r="R81"/>
  <c r="Q81"/>
  <c r="P81"/>
  <c r="O81"/>
  <c r="N81"/>
  <c r="M81"/>
  <c r="L81"/>
  <c r="K81"/>
  <c r="J81"/>
  <c r="I81"/>
  <c r="W80"/>
  <c r="V80"/>
  <c r="U80"/>
  <c r="T80"/>
  <c r="S80"/>
  <c r="R80"/>
  <c r="Q80"/>
  <c r="P80"/>
  <c r="O80"/>
  <c r="N80"/>
  <c r="M80"/>
  <c r="L80"/>
  <c r="K80"/>
  <c r="J80"/>
  <c r="I80"/>
  <c r="W79"/>
  <c r="V79"/>
  <c r="U79"/>
  <c r="T79"/>
  <c r="S79"/>
  <c r="R79"/>
  <c r="Q79"/>
  <c r="P79"/>
  <c r="O79"/>
  <c r="N79"/>
  <c r="M79"/>
  <c r="L79"/>
  <c r="K79"/>
  <c r="J79"/>
  <c r="I79"/>
  <c r="W78"/>
  <c r="V78"/>
  <c r="U78"/>
  <c r="T78"/>
  <c r="S78"/>
  <c r="R78"/>
  <c r="Q78"/>
  <c r="P78"/>
  <c r="O78"/>
  <c r="N78"/>
  <c r="M78"/>
  <c r="L78"/>
  <c r="K78"/>
  <c r="J78"/>
  <c r="I78"/>
  <c r="W77"/>
  <c r="V77"/>
  <c r="U77"/>
  <c r="T77"/>
  <c r="S77"/>
  <c r="R77"/>
  <c r="Q77"/>
  <c r="P77"/>
  <c r="O77"/>
  <c r="N77"/>
  <c r="M77"/>
  <c r="L77"/>
  <c r="K77"/>
  <c r="J77"/>
  <c r="I77"/>
  <c r="W76"/>
  <c r="V76"/>
  <c r="U76"/>
  <c r="T76"/>
  <c r="S76"/>
  <c r="R76"/>
  <c r="Q76"/>
  <c r="P76"/>
  <c r="O76"/>
  <c r="N76"/>
  <c r="M76"/>
  <c r="L76"/>
  <c r="K76"/>
  <c r="J76"/>
  <c r="I76"/>
  <c r="W75"/>
  <c r="V75"/>
  <c r="U75"/>
  <c r="T75"/>
  <c r="S75"/>
  <c r="R75"/>
  <c r="Q75"/>
  <c r="P75"/>
  <c r="O75"/>
  <c r="N75"/>
  <c r="M75"/>
  <c r="L75"/>
  <c r="K75"/>
  <c r="J75"/>
  <c r="I75"/>
  <c r="W74"/>
  <c r="V74"/>
  <c r="U74"/>
  <c r="T74"/>
  <c r="S74"/>
  <c r="R74"/>
  <c r="Q74"/>
  <c r="P74"/>
  <c r="O74"/>
  <c r="N74"/>
  <c r="M74"/>
  <c r="L74"/>
  <c r="K74"/>
  <c r="J74"/>
  <c r="I74"/>
  <c r="W73"/>
  <c r="V73"/>
  <c r="U73"/>
  <c r="T73"/>
  <c r="S73"/>
  <c r="R73"/>
  <c r="Q73"/>
  <c r="P73"/>
  <c r="O73"/>
  <c r="N73"/>
  <c r="M73"/>
  <c r="L73"/>
  <c r="K73"/>
  <c r="J73"/>
  <c r="I73"/>
  <c r="W72"/>
  <c r="V72"/>
  <c r="U72"/>
  <c r="T72"/>
  <c r="S72"/>
  <c r="R72"/>
  <c r="Q72"/>
  <c r="P72"/>
  <c r="O72"/>
  <c r="N72"/>
  <c r="M72"/>
  <c r="L72"/>
  <c r="K72"/>
  <c r="J72"/>
  <c r="I72"/>
  <c r="W71"/>
  <c r="V71"/>
  <c r="U71"/>
  <c r="T71"/>
  <c r="S71"/>
  <c r="R71"/>
  <c r="Q71"/>
  <c r="P71"/>
  <c r="O71"/>
  <c r="N71"/>
  <c r="M71"/>
  <c r="L71"/>
  <c r="K71"/>
  <c r="J71"/>
  <c r="I71"/>
  <c r="W70"/>
  <c r="V70"/>
  <c r="U70"/>
  <c r="T70"/>
  <c r="S70"/>
  <c r="R70"/>
  <c r="Q70"/>
  <c r="P70"/>
  <c r="O70"/>
  <c r="N70"/>
  <c r="M70"/>
  <c r="L70"/>
  <c r="K70"/>
  <c r="J70"/>
  <c r="I70"/>
  <c r="W69"/>
  <c r="V69"/>
  <c r="U69"/>
  <c r="T69"/>
  <c r="S69"/>
  <c r="R69"/>
  <c r="Q69"/>
  <c r="P69"/>
  <c r="O69"/>
  <c r="N69"/>
  <c r="M69"/>
  <c r="L69"/>
  <c r="K69"/>
  <c r="J69"/>
  <c r="I69"/>
  <c r="W68"/>
  <c r="V68"/>
  <c r="U68"/>
  <c r="T68"/>
  <c r="S68"/>
  <c r="R68"/>
  <c r="Q68"/>
  <c r="P68"/>
  <c r="O68"/>
  <c r="N68"/>
  <c r="M68"/>
  <c r="L68"/>
  <c r="K68"/>
  <c r="J68"/>
  <c r="I68"/>
  <c r="D68"/>
  <c r="W67"/>
  <c r="V67"/>
  <c r="U67"/>
  <c r="J67"/>
  <c r="T67"/>
  <c r="S67"/>
  <c r="R67"/>
  <c r="Q67"/>
  <c r="P67"/>
  <c r="O67"/>
  <c r="N67"/>
  <c r="M67"/>
  <c r="L67"/>
  <c r="K67"/>
  <c r="I67"/>
  <c r="D67"/>
  <c r="W66"/>
  <c r="V66"/>
  <c r="U66"/>
  <c r="J66"/>
  <c r="T66"/>
  <c r="S66"/>
  <c r="R66"/>
  <c r="Q66"/>
  <c r="P66"/>
  <c r="O66"/>
  <c r="N66"/>
  <c r="M66"/>
  <c r="L66"/>
  <c r="K66"/>
  <c r="I66"/>
  <c r="D66"/>
  <c r="W65"/>
  <c r="V65"/>
  <c r="U65"/>
  <c r="J65"/>
  <c r="T65"/>
  <c r="S65"/>
  <c r="R65"/>
  <c r="Q65"/>
  <c r="P65"/>
  <c r="O65"/>
  <c r="N65"/>
  <c r="M65"/>
  <c r="L65"/>
  <c r="K65"/>
  <c r="I65"/>
  <c r="D65"/>
  <c r="W64"/>
  <c r="V64"/>
  <c r="U64"/>
  <c r="J64"/>
  <c r="T64"/>
  <c r="S64"/>
  <c r="R64"/>
  <c r="Q64"/>
  <c r="P64"/>
  <c r="O64"/>
  <c r="N64"/>
  <c r="M64"/>
  <c r="L64"/>
  <c r="K64"/>
  <c r="I64"/>
  <c r="D64"/>
  <c r="W63"/>
  <c r="V63"/>
  <c r="U63"/>
  <c r="J63"/>
  <c r="T63"/>
  <c r="S63"/>
  <c r="R63"/>
  <c r="Q63"/>
  <c r="P63"/>
  <c r="O63"/>
  <c r="N63"/>
  <c r="M63"/>
  <c r="L63"/>
  <c r="K63"/>
  <c r="I63"/>
  <c r="D63"/>
  <c r="W62"/>
  <c r="V62"/>
  <c r="U62"/>
  <c r="J62"/>
  <c r="T62"/>
  <c r="S62"/>
  <c r="R62"/>
  <c r="Q62"/>
  <c r="P62"/>
  <c r="O62"/>
  <c r="N62"/>
  <c r="M62"/>
  <c r="L62"/>
  <c r="K62"/>
  <c r="I62"/>
  <c r="D62"/>
  <c r="W61"/>
  <c r="V61"/>
  <c r="U61"/>
  <c r="J61"/>
  <c r="T61"/>
  <c r="S61"/>
  <c r="R61"/>
  <c r="Q61"/>
  <c r="P61"/>
  <c r="O61"/>
  <c r="N61"/>
  <c r="M61"/>
  <c r="L61"/>
  <c r="K61"/>
  <c r="I61"/>
  <c r="D61"/>
  <c r="W60"/>
  <c r="V60"/>
  <c r="U60"/>
  <c r="J60"/>
  <c r="T60"/>
  <c r="S60"/>
  <c r="R60"/>
  <c r="Q60"/>
  <c r="P60"/>
  <c r="O60"/>
  <c r="N60"/>
  <c r="M60"/>
  <c r="L60"/>
  <c r="K60"/>
  <c r="I60"/>
  <c r="D60"/>
  <c r="W59"/>
  <c r="V59"/>
  <c r="U59"/>
  <c r="J59"/>
  <c r="T59"/>
  <c r="S59"/>
  <c r="R59"/>
  <c r="Q59"/>
  <c r="P59"/>
  <c r="O59"/>
  <c r="N59"/>
  <c r="M59"/>
  <c r="L59"/>
  <c r="K59"/>
  <c r="I59"/>
  <c r="D59"/>
  <c r="W58"/>
  <c r="V58"/>
  <c r="U58"/>
  <c r="J58"/>
  <c r="T58"/>
  <c r="S58"/>
  <c r="R58"/>
  <c r="Q58"/>
  <c r="P58"/>
  <c r="O58"/>
  <c r="N58"/>
  <c r="M58"/>
  <c r="L58"/>
  <c r="K58"/>
  <c r="I58"/>
  <c r="D58"/>
  <c r="W57"/>
  <c r="V57"/>
  <c r="U57"/>
  <c r="J57"/>
  <c r="T57"/>
  <c r="S57"/>
  <c r="R57"/>
  <c r="Q57"/>
  <c r="P57"/>
  <c r="O57"/>
  <c r="N57"/>
  <c r="M57"/>
  <c r="L57"/>
  <c r="K57"/>
  <c r="I57"/>
  <c r="D57"/>
  <c r="W56"/>
  <c r="V56"/>
  <c r="U56"/>
  <c r="J56"/>
  <c r="T56"/>
  <c r="S56"/>
  <c r="R56"/>
  <c r="Q56"/>
  <c r="P56"/>
  <c r="O56"/>
  <c r="N56"/>
  <c r="M56"/>
  <c r="L56"/>
  <c r="K56"/>
  <c r="I56"/>
  <c r="D56"/>
  <c r="W55"/>
  <c r="V55"/>
  <c r="U55"/>
  <c r="J55"/>
  <c r="T55"/>
  <c r="S55"/>
  <c r="R55"/>
  <c r="Q55"/>
  <c r="P55"/>
  <c r="O55"/>
  <c r="N55"/>
  <c r="M55"/>
  <c r="L55"/>
  <c r="K55"/>
  <c r="I55"/>
  <c r="D55"/>
  <c r="W54"/>
  <c r="V54"/>
  <c r="U54"/>
  <c r="J54"/>
  <c r="T54"/>
  <c r="S54"/>
  <c r="R54"/>
  <c r="Q54"/>
  <c r="P54"/>
  <c r="O54"/>
  <c r="N54"/>
  <c r="M54"/>
  <c r="L54"/>
  <c r="K54"/>
  <c r="I54"/>
  <c r="D54"/>
  <c r="W53"/>
  <c r="V53"/>
  <c r="U53"/>
  <c r="J53"/>
  <c r="T53"/>
  <c r="S53"/>
  <c r="R53"/>
  <c r="Q53"/>
  <c r="P53"/>
  <c r="O53"/>
  <c r="N53"/>
  <c r="M53"/>
  <c r="L53"/>
  <c r="K53"/>
  <c r="I53"/>
  <c r="D53"/>
  <c r="W52"/>
  <c r="V52"/>
  <c r="U52"/>
  <c r="J52"/>
  <c r="T52"/>
  <c r="S52"/>
  <c r="R52"/>
  <c r="Q52"/>
  <c r="P52"/>
  <c r="O52"/>
  <c r="N52"/>
  <c r="M52"/>
  <c r="L52"/>
  <c r="K52"/>
  <c r="I52"/>
  <c r="D52"/>
  <c r="W51"/>
  <c r="V51"/>
  <c r="U51"/>
  <c r="J51"/>
  <c r="T51"/>
  <c r="S51"/>
  <c r="R51"/>
  <c r="Q51"/>
  <c r="P51"/>
  <c r="O51"/>
  <c r="N51"/>
  <c r="M51"/>
  <c r="L51"/>
  <c r="K51"/>
  <c r="I51"/>
  <c r="D51"/>
  <c r="W50"/>
  <c r="V50"/>
  <c r="U50"/>
  <c r="J50"/>
  <c r="T50"/>
  <c r="S50"/>
  <c r="R50"/>
  <c r="Q50"/>
  <c r="P50"/>
  <c r="O50"/>
  <c r="N50"/>
  <c r="M50"/>
  <c r="L50"/>
  <c r="K50"/>
  <c r="I50"/>
  <c r="D50"/>
  <c r="W49"/>
  <c r="V49"/>
  <c r="U49"/>
  <c r="J49"/>
  <c r="T49"/>
  <c r="S49"/>
  <c r="R49"/>
  <c r="Q49"/>
  <c r="P49"/>
  <c r="O49"/>
  <c r="N49"/>
  <c r="M49"/>
  <c r="L49"/>
  <c r="K49"/>
  <c r="I49"/>
  <c r="D49"/>
  <c r="W48"/>
  <c r="V48"/>
  <c r="U48"/>
  <c r="J48"/>
  <c r="T48"/>
  <c r="S48"/>
  <c r="R48"/>
  <c r="Q48"/>
  <c r="P48"/>
  <c r="O48"/>
  <c r="N48"/>
  <c r="M48"/>
  <c r="L48"/>
  <c r="K48"/>
  <c r="I48"/>
  <c r="D48"/>
  <c r="W47"/>
  <c r="V47"/>
  <c r="U47"/>
  <c r="J47"/>
  <c r="T47"/>
  <c r="S47"/>
  <c r="R47"/>
  <c r="Q47"/>
  <c r="P47"/>
  <c r="O47"/>
  <c r="N47"/>
  <c r="M47"/>
  <c r="L47"/>
  <c r="K47"/>
  <c r="I47"/>
  <c r="D47"/>
  <c r="W46"/>
  <c r="V46"/>
  <c r="U46"/>
  <c r="J46"/>
  <c r="T46"/>
  <c r="S46"/>
  <c r="R46"/>
  <c r="Q46"/>
  <c r="P46"/>
  <c r="O46"/>
  <c r="N46"/>
  <c r="M46"/>
  <c r="L46"/>
  <c r="K46"/>
  <c r="I46"/>
  <c r="D46"/>
  <c r="W45"/>
  <c r="V45"/>
  <c r="U45"/>
  <c r="J45"/>
  <c r="T45"/>
  <c r="S45"/>
  <c r="R45"/>
  <c r="Q45"/>
  <c r="P45"/>
  <c r="O45"/>
  <c r="N45"/>
  <c r="M45"/>
  <c r="L45"/>
  <c r="K45"/>
  <c r="I45"/>
  <c r="D45"/>
  <c r="W44"/>
  <c r="V44"/>
  <c r="U44"/>
  <c r="J44"/>
  <c r="T44"/>
  <c r="S44"/>
  <c r="R44"/>
  <c r="Q44"/>
  <c r="P44"/>
  <c r="O44"/>
  <c r="N44"/>
  <c r="M44"/>
  <c r="L44"/>
  <c r="K44"/>
  <c r="I44"/>
  <c r="D44"/>
  <c r="W43"/>
  <c r="V43"/>
  <c r="U43"/>
  <c r="J43"/>
  <c r="T43"/>
  <c r="S43"/>
  <c r="R43"/>
  <c r="Q43"/>
  <c r="P43"/>
  <c r="O43"/>
  <c r="N43"/>
  <c r="M43"/>
  <c r="L43"/>
  <c r="K43"/>
  <c r="I43"/>
  <c r="D43"/>
  <c r="W42"/>
  <c r="V42"/>
  <c r="U42"/>
  <c r="J42"/>
  <c r="T42"/>
  <c r="S42"/>
  <c r="R42"/>
  <c r="Q42"/>
  <c r="P42"/>
  <c r="O42"/>
  <c r="N42"/>
  <c r="M42"/>
  <c r="L42"/>
  <c r="K42"/>
  <c r="I42"/>
  <c r="D42"/>
  <c r="W41"/>
  <c r="V41"/>
  <c r="U41"/>
  <c r="J41"/>
  <c r="T41"/>
  <c r="S41"/>
  <c r="R41"/>
  <c r="Q41"/>
  <c r="P41"/>
  <c r="O41"/>
  <c r="N41"/>
  <c r="M41"/>
  <c r="L41"/>
  <c r="K41"/>
  <c r="I41"/>
  <c r="D41"/>
  <c r="W40"/>
  <c r="V40"/>
  <c r="U40"/>
  <c r="J40"/>
  <c r="T40"/>
  <c r="S40"/>
  <c r="R40"/>
  <c r="Q40"/>
  <c r="P40"/>
  <c r="O40"/>
  <c r="N40"/>
  <c r="M40"/>
  <c r="L40"/>
  <c r="K40"/>
  <c r="I40"/>
  <c r="D40"/>
  <c r="W39"/>
  <c r="V39"/>
  <c r="U39"/>
  <c r="J39"/>
  <c r="T39"/>
  <c r="S39"/>
  <c r="R39"/>
  <c r="Q39"/>
  <c r="P39"/>
  <c r="O39"/>
  <c r="N39"/>
  <c r="M39"/>
  <c r="L39"/>
  <c r="K39"/>
  <c r="I39"/>
  <c r="D39"/>
  <c r="W38"/>
  <c r="V38"/>
  <c r="U38"/>
  <c r="J38"/>
  <c r="T38"/>
  <c r="S38"/>
  <c r="R38"/>
  <c r="Q38"/>
  <c r="P38"/>
  <c r="O38"/>
  <c r="N38"/>
  <c r="M38"/>
  <c r="L38"/>
  <c r="K38"/>
  <c r="I38"/>
  <c r="D38"/>
  <c r="W37"/>
  <c r="V37"/>
  <c r="U37"/>
  <c r="J37"/>
  <c r="T37"/>
  <c r="S37"/>
  <c r="R37"/>
  <c r="Q37"/>
  <c r="P37"/>
  <c r="O37"/>
  <c r="N37"/>
  <c r="M37"/>
  <c r="L37"/>
  <c r="K37"/>
  <c r="I37"/>
  <c r="D37"/>
  <c r="W36"/>
  <c r="V36"/>
  <c r="U36"/>
  <c r="J36"/>
  <c r="T36"/>
  <c r="S36"/>
  <c r="R36"/>
  <c r="Q36"/>
  <c r="P36"/>
  <c r="O36"/>
  <c r="N36"/>
  <c r="M36"/>
  <c r="L36"/>
  <c r="K36"/>
  <c r="I36"/>
  <c r="D36"/>
  <c r="W35"/>
  <c r="V35"/>
  <c r="U35"/>
  <c r="J35"/>
  <c r="T35"/>
  <c r="S35"/>
  <c r="R35"/>
  <c r="Q35"/>
  <c r="P35"/>
  <c r="O35"/>
  <c r="N35"/>
  <c r="M35"/>
  <c r="L35"/>
  <c r="K35"/>
  <c r="I35"/>
  <c r="D35"/>
  <c r="W34"/>
  <c r="V34"/>
  <c r="U34"/>
  <c r="J34"/>
  <c r="T34"/>
  <c r="S34"/>
  <c r="R34"/>
  <c r="Q34"/>
  <c r="P34"/>
  <c r="O34"/>
  <c r="N34"/>
  <c r="M34"/>
  <c r="L34"/>
  <c r="K34"/>
  <c r="I34"/>
  <c r="D34"/>
  <c r="W33"/>
  <c r="V33"/>
  <c r="U33"/>
  <c r="J33"/>
  <c r="T33"/>
  <c r="S33"/>
  <c r="R33"/>
  <c r="Q33"/>
  <c r="P33"/>
  <c r="O33"/>
  <c r="N33"/>
  <c r="M33"/>
  <c r="L33"/>
  <c r="K33"/>
  <c r="I33"/>
  <c r="D33"/>
  <c r="W32"/>
  <c r="V32"/>
  <c r="U32"/>
  <c r="J32"/>
  <c r="T32"/>
  <c r="S32"/>
  <c r="R32"/>
  <c r="Q32"/>
  <c r="P32"/>
  <c r="O32"/>
  <c r="N32"/>
  <c r="M32"/>
  <c r="L32"/>
  <c r="K32"/>
  <c r="I32"/>
  <c r="D32"/>
  <c r="W31"/>
  <c r="V31"/>
  <c r="U31"/>
  <c r="J31"/>
  <c r="T31"/>
  <c r="S31"/>
  <c r="R31"/>
  <c r="Q31"/>
  <c r="P31"/>
  <c r="O31"/>
  <c r="N31"/>
  <c r="M31"/>
  <c r="L31"/>
  <c r="K31"/>
  <c r="I31"/>
  <c r="D31"/>
  <c r="W30"/>
  <c r="V30"/>
  <c r="U30"/>
  <c r="J30"/>
  <c r="T30"/>
  <c r="S30"/>
  <c r="R30"/>
  <c r="Q30"/>
  <c r="P30"/>
  <c r="O30"/>
  <c r="N30"/>
  <c r="M30"/>
  <c r="L30"/>
  <c r="K30"/>
  <c r="I30"/>
  <c r="D30"/>
  <c r="W29"/>
  <c r="V29"/>
  <c r="U29"/>
  <c r="J29"/>
  <c r="T29"/>
  <c r="S29"/>
  <c r="R29"/>
  <c r="Q29"/>
  <c r="P29"/>
  <c r="O29"/>
  <c r="N29"/>
  <c r="M29"/>
  <c r="L29"/>
  <c r="K29"/>
  <c r="I29"/>
  <c r="D29"/>
  <c r="W28"/>
  <c r="V28"/>
  <c r="U28"/>
  <c r="J28"/>
  <c r="T28"/>
  <c r="S28"/>
  <c r="R28"/>
  <c r="Q28"/>
  <c r="P28"/>
  <c r="O28"/>
  <c r="N28"/>
  <c r="M28"/>
  <c r="L28"/>
  <c r="K28"/>
  <c r="I28"/>
  <c r="D28"/>
  <c r="W27"/>
  <c r="V27"/>
  <c r="U27"/>
  <c r="J27"/>
  <c r="T27"/>
  <c r="S27"/>
  <c r="R27"/>
  <c r="Q27"/>
  <c r="P27"/>
  <c r="O27"/>
  <c r="N27"/>
  <c r="M27"/>
  <c r="L27"/>
  <c r="K27"/>
  <c r="I27"/>
  <c r="D27"/>
  <c r="W26"/>
  <c r="V26"/>
  <c r="U26"/>
  <c r="J26"/>
  <c r="T26"/>
  <c r="S26"/>
  <c r="R26"/>
  <c r="Q26"/>
  <c r="P26"/>
  <c r="O26"/>
  <c r="N26"/>
  <c r="M26"/>
  <c r="L26"/>
  <c r="K26"/>
  <c r="I26"/>
  <c r="D26"/>
  <c r="W25"/>
  <c r="V25"/>
  <c r="U25"/>
  <c r="J25"/>
  <c r="T25"/>
  <c r="S25"/>
  <c r="R25"/>
  <c r="Q25"/>
  <c r="P25"/>
  <c r="O25"/>
  <c r="N25"/>
  <c r="M25"/>
  <c r="L25"/>
  <c r="K25"/>
  <c r="I25"/>
  <c r="D25"/>
  <c r="W24"/>
  <c r="V24"/>
  <c r="U24"/>
  <c r="J24"/>
  <c r="T24"/>
  <c r="S24"/>
  <c r="R24"/>
  <c r="Q24"/>
  <c r="P24"/>
  <c r="O24"/>
  <c r="N24"/>
  <c r="M24"/>
  <c r="L24"/>
  <c r="K24"/>
  <c r="I24"/>
  <c r="D24"/>
  <c r="W23"/>
  <c r="V23"/>
  <c r="U23"/>
  <c r="J23"/>
  <c r="T23"/>
  <c r="S23"/>
  <c r="R23"/>
  <c r="Q23"/>
  <c r="P23"/>
  <c r="O23"/>
  <c r="N23"/>
  <c r="M23"/>
  <c r="L23"/>
  <c r="K23"/>
  <c r="I23"/>
  <c r="D23"/>
  <c r="W22"/>
  <c r="V22"/>
  <c r="U22"/>
  <c r="J22"/>
  <c r="T22"/>
  <c r="S22"/>
  <c r="R22"/>
  <c r="Q22"/>
  <c r="P22"/>
  <c r="O22"/>
  <c r="N22"/>
  <c r="M22"/>
  <c r="L22"/>
  <c r="K22"/>
  <c r="I22"/>
  <c r="D22"/>
  <c r="W21"/>
  <c r="V21"/>
  <c r="U21"/>
  <c r="J21"/>
  <c r="T21"/>
  <c r="S21"/>
  <c r="R21"/>
  <c r="Q21"/>
  <c r="P21"/>
  <c r="O21"/>
  <c r="N21"/>
  <c r="M21"/>
  <c r="L21"/>
  <c r="K21"/>
  <c r="I21"/>
  <c r="D21"/>
  <c r="W20"/>
  <c r="V20"/>
  <c r="U20"/>
  <c r="J20"/>
  <c r="T20"/>
  <c r="S20"/>
  <c r="R20"/>
  <c r="Q20"/>
  <c r="P20"/>
  <c r="O20"/>
  <c r="N20"/>
  <c r="M20"/>
  <c r="L20"/>
  <c r="K20"/>
  <c r="I20"/>
  <c r="W19"/>
  <c r="V19"/>
  <c r="U19"/>
  <c r="T19"/>
  <c r="S19"/>
  <c r="R19"/>
  <c r="I19"/>
  <c r="Q19"/>
  <c r="P19"/>
  <c r="O19"/>
  <c r="N19"/>
  <c r="M19"/>
  <c r="L19"/>
  <c r="K19"/>
  <c r="J19"/>
  <c r="W18"/>
  <c r="V18"/>
  <c r="U18"/>
  <c r="J18"/>
  <c r="T18"/>
  <c r="S18"/>
  <c r="R18"/>
  <c r="Q18"/>
  <c r="P18"/>
  <c r="O18"/>
  <c r="N18"/>
  <c r="M18"/>
  <c r="L18"/>
  <c r="K18"/>
  <c r="I18"/>
  <c r="W17"/>
  <c r="V17"/>
  <c r="U17"/>
  <c r="T17"/>
  <c r="S17"/>
  <c r="R17"/>
  <c r="I17"/>
  <c r="Q17"/>
  <c r="P17"/>
  <c r="O17"/>
  <c r="N17"/>
  <c r="M17"/>
  <c r="L17"/>
  <c r="K17"/>
  <c r="J17"/>
  <c r="W16"/>
  <c r="V16"/>
  <c r="U16"/>
  <c r="J16"/>
  <c r="T16"/>
  <c r="S16"/>
  <c r="R16"/>
  <c r="Q16"/>
  <c r="P16"/>
  <c r="O16"/>
  <c r="N16"/>
  <c r="M16"/>
  <c r="L16"/>
  <c r="K16"/>
  <c r="I16"/>
  <c r="W15"/>
  <c r="V15"/>
  <c r="U15"/>
  <c r="T15"/>
  <c r="S15"/>
  <c r="R15"/>
  <c r="I15"/>
  <c r="Q15"/>
  <c r="P15"/>
  <c r="O15"/>
  <c r="N15"/>
  <c r="M15"/>
  <c r="L15"/>
  <c r="K15"/>
  <c r="J15"/>
  <c r="W14"/>
  <c r="V14"/>
  <c r="U14"/>
  <c r="J14"/>
  <c r="T14"/>
  <c r="S14"/>
  <c r="R14"/>
  <c r="Q14"/>
  <c r="P14"/>
  <c r="O14"/>
  <c r="N14"/>
  <c r="M14"/>
  <c r="L14"/>
  <c r="K14"/>
  <c r="I14"/>
  <c r="W13"/>
  <c r="V13"/>
  <c r="U13"/>
  <c r="T13"/>
  <c r="S13"/>
  <c r="R13"/>
  <c r="I13"/>
  <c r="Q13"/>
  <c r="P13"/>
  <c r="O13"/>
  <c r="N13"/>
  <c r="M13"/>
  <c r="L13"/>
  <c r="K13"/>
  <c r="J13"/>
  <c r="W12"/>
  <c r="V12"/>
  <c r="U12"/>
  <c r="J12"/>
  <c r="T12"/>
  <c r="S12"/>
  <c r="R12"/>
  <c r="Q12"/>
  <c r="P12"/>
  <c r="O12"/>
  <c r="N12"/>
  <c r="M12"/>
  <c r="L12"/>
  <c r="K12"/>
  <c r="I12"/>
  <c r="W11"/>
  <c r="V11"/>
  <c r="U11"/>
  <c r="T11"/>
  <c r="S11"/>
  <c r="R11"/>
  <c r="I11"/>
  <c r="Q11"/>
  <c r="P11"/>
  <c r="O11"/>
  <c r="N11"/>
  <c r="M11"/>
  <c r="L11"/>
  <c r="K11"/>
  <c r="J11"/>
  <c r="W10"/>
  <c r="V10"/>
  <c r="U10"/>
  <c r="J10"/>
  <c r="T10"/>
  <c r="S10"/>
  <c r="R10"/>
  <c r="Q10"/>
  <c r="P10"/>
  <c r="O10"/>
  <c r="N10"/>
  <c r="M10"/>
  <c r="L10"/>
  <c r="K10"/>
  <c r="I10"/>
  <c r="L3"/>
  <c r="E21" s="1"/>
  <c r="H24" i="2"/>
  <c r="K26"/>
  <c r="K27"/>
  <c r="H26"/>
  <c r="J26" s="1"/>
  <c r="E66" i="4" l="1"/>
  <c r="E62"/>
  <c r="E58"/>
  <c r="E54"/>
  <c r="E50"/>
  <c r="E46"/>
  <c r="E42"/>
  <c r="E38"/>
  <c r="E34"/>
  <c r="E30"/>
  <c r="E26"/>
  <c r="E68"/>
  <c r="E64"/>
  <c r="E60"/>
  <c r="E56"/>
  <c r="E52"/>
  <c r="E48"/>
  <c r="E44"/>
  <c r="E40"/>
  <c r="E36"/>
  <c r="E32"/>
  <c r="E28"/>
  <c r="E24"/>
  <c r="E22"/>
  <c r="E20"/>
  <c r="E19"/>
  <c r="F19" s="1"/>
  <c r="F20" s="1"/>
  <c r="F21" s="1"/>
  <c r="F22" s="1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F23" l="1"/>
  <c r="F24" l="1"/>
  <c r="F25" s="1"/>
  <c r="F26" s="1"/>
  <c r="F27" s="1"/>
  <c r="F28" s="1"/>
  <c r="L5"/>
  <c r="H25" i="2" s="1"/>
  <c r="F29" i="4" l="1"/>
  <c r="F30" s="1"/>
  <c r="F31" s="1"/>
  <c r="F32" s="1"/>
  <c r="F33" s="1"/>
  <c r="L6"/>
  <c r="F34" l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L4"/>
</calcChain>
</file>

<file path=xl/sharedStrings.xml><?xml version="1.0" encoding="utf-8"?>
<sst xmlns="http://schemas.openxmlformats.org/spreadsheetml/2006/main" count="123" uniqueCount="114">
  <si>
    <t>Masterpoint file</t>
  </si>
  <si>
    <t>Copy of the results of your qualifying event</t>
  </si>
  <si>
    <t>Player 1</t>
  </si>
  <si>
    <t>Player 2</t>
  </si>
  <si>
    <t>Player 3</t>
  </si>
  <si>
    <t>Player 4</t>
  </si>
  <si>
    <t>ABF no</t>
  </si>
  <si>
    <t>NAME:</t>
  </si>
  <si>
    <t>EMAIL:</t>
  </si>
  <si>
    <t>DATE:</t>
  </si>
  <si>
    <t>YOUR CONTACT DETAILS</t>
  </si>
  <si>
    <t>Cheque (payable to the NSWBA) to cover the masterpoints (this amount)</t>
  </si>
  <si>
    <t>Player 5</t>
  </si>
  <si>
    <t>Player 6</t>
  </si>
  <si>
    <t>PHONE:</t>
  </si>
  <si>
    <r>
      <t xml:space="preserve">Please send the following to your </t>
    </r>
    <r>
      <rPr>
        <b/>
        <sz val="11"/>
        <color indexed="10"/>
        <rFont val="Calibri"/>
        <family val="2"/>
      </rPr>
      <t>Divisional Coordinator</t>
    </r>
    <r>
      <rPr>
        <b/>
        <sz val="11"/>
        <color indexed="8"/>
        <rFont val="Calibri"/>
        <family val="2"/>
      </rPr>
      <t>:</t>
    </r>
  </si>
  <si>
    <t>Team 1</t>
  </si>
  <si>
    <t xml:space="preserve">Player </t>
  </si>
  <si>
    <t>Team 2</t>
  </si>
  <si>
    <t>EVENT DETAILS</t>
  </si>
  <si>
    <t>* This will normally be half the number of teams times the number of rounds.</t>
  </si>
  <si>
    <t>** These will be calculated automatically from the event details supplied above.</t>
  </si>
  <si>
    <t xml:space="preserve">This worksheet has been protected to prevent you from accidentally deleting formulas. </t>
  </si>
  <si>
    <t>This file, duly completed</t>
  </si>
  <si>
    <t xml:space="preserve">NUMBER OF TEAMS IN EVENT   </t>
  </si>
  <si>
    <t xml:space="preserve">NUMBER OF BOARDS PER MATCH   </t>
  </si>
  <si>
    <t xml:space="preserve">TOTAL NUMBER OF MATCHES IN EVENT*   </t>
  </si>
  <si>
    <t xml:space="preserve">TOTAL MASTERPOINTS AWARDED**   </t>
  </si>
  <si>
    <t>To be completed by Metropolitan Teams Convener</t>
  </si>
  <si>
    <t>Tables</t>
  </si>
  <si>
    <t>44% of S=4</t>
  </si>
  <si>
    <t>52% of S=4</t>
  </si>
  <si>
    <t>72% of S=4</t>
  </si>
  <si>
    <t>80% of S=4</t>
  </si>
  <si>
    <t>s=2 calc</t>
  </si>
  <si>
    <t>s=3 calc</t>
  </si>
  <si>
    <t>Award to  winner</t>
  </si>
  <si>
    <t>Award to place 2</t>
  </si>
  <si>
    <t>Award to place 3</t>
  </si>
  <si>
    <t>Award to place 4</t>
  </si>
  <si>
    <t>Award to place 5</t>
  </si>
  <si>
    <t>Award to place 6</t>
  </si>
  <si>
    <t>Award to place 7</t>
  </si>
  <si>
    <t>Award to place 8</t>
  </si>
  <si>
    <t>Award to place 9</t>
  </si>
  <si>
    <t>Award to place 10</t>
  </si>
  <si>
    <t>Award to place 11</t>
  </si>
  <si>
    <t>Award to place 12</t>
  </si>
  <si>
    <t>Award to place 13</t>
  </si>
  <si>
    <t xml:space="preserve">NUMBER OF SESSIONS IN EVENT   </t>
  </si>
  <si>
    <t>Cumulative</t>
  </si>
  <si>
    <t>T/3</t>
  </si>
  <si>
    <t>S = 2</t>
  </si>
  <si>
    <t>S = 3</t>
  </si>
  <si>
    <t>Award to place 14</t>
  </si>
  <si>
    <t>Award to place 15</t>
  </si>
  <si>
    <t>Award to place 16</t>
  </si>
  <si>
    <t>Award to place 17</t>
  </si>
  <si>
    <t>Award to place 18</t>
  </si>
  <si>
    <t>Award to place 19</t>
  </si>
  <si>
    <t>Award to place 20</t>
  </si>
  <si>
    <t>Award to place 21</t>
  </si>
  <si>
    <t>Award to place 22</t>
  </si>
  <si>
    <t>Award to place 23</t>
  </si>
  <si>
    <t>Award to place 24</t>
  </si>
  <si>
    <t>Award to place 25</t>
  </si>
  <si>
    <t>Award to place 26</t>
  </si>
  <si>
    <t>Award to place 27</t>
  </si>
  <si>
    <t>Award to place 28</t>
  </si>
  <si>
    <t>Award to place 29</t>
  </si>
  <si>
    <t>Award to place 30</t>
  </si>
  <si>
    <t>Award to place 31</t>
  </si>
  <si>
    <t>Award to place 32</t>
  </si>
  <si>
    <t>Award to place 33</t>
  </si>
  <si>
    <t>Award to place 34</t>
  </si>
  <si>
    <t>Award to place 35</t>
  </si>
  <si>
    <t>Award to place 36</t>
  </si>
  <si>
    <t>Award to place 37</t>
  </si>
  <si>
    <t>Award to place 38</t>
  </si>
  <si>
    <t>Award to place 39</t>
  </si>
  <si>
    <t>Award to place 40</t>
  </si>
  <si>
    <t>Award to place 41</t>
  </si>
  <si>
    <t>Table 1.   OUTRIGHT WINNER AWARDS:  Weight = 1.0</t>
  </si>
  <si>
    <t>DETAILS OF TEAMS PROGRESSING TO THE STATE FINAL</t>
  </si>
  <si>
    <t>List of players and ABF numbers for teams progressing to the State Final (or fill in below)</t>
  </si>
  <si>
    <t xml:space="preserve">DIRECTOR  </t>
  </si>
  <si>
    <t>S (no. of sessions)=</t>
  </si>
  <si>
    <t>Winner's award</t>
  </si>
  <si>
    <t>T (no. of tables) =</t>
  </si>
  <si>
    <t>Total award (pairs)</t>
  </si>
  <si>
    <t>W (weighting) =</t>
  </si>
  <si>
    <t>Total award (teams)</t>
  </si>
  <si>
    <t>Total award (Butler pairs)</t>
  </si>
  <si>
    <t>S = 4</t>
  </si>
  <si>
    <t>S = 5</t>
  </si>
  <si>
    <t>S = 6</t>
  </si>
  <si>
    <t>S = 7</t>
  </si>
  <si>
    <t>S = 8</t>
  </si>
  <si>
    <t>S = 9</t>
  </si>
  <si>
    <t>S = 10</t>
  </si>
  <si>
    <t>Table 2.   TOTAL OUTRIGHT AWARDS</t>
  </si>
  <si>
    <t>Award to place 42</t>
  </si>
  <si>
    <t>Award to place 43</t>
  </si>
  <si>
    <t>Award to place 44</t>
  </si>
  <si>
    <t>Award to place 45</t>
  </si>
  <si>
    <t>Award to place 46</t>
  </si>
  <si>
    <t>Award to place 47</t>
  </si>
  <si>
    <t>Award to place 48</t>
  </si>
  <si>
    <t>Award to place 49</t>
  </si>
  <si>
    <t>Award to place 50</t>
  </si>
  <si>
    <t xml:space="preserve">Total Outright awards**  </t>
  </si>
  <si>
    <t xml:space="preserve">Total sessional awards**  </t>
  </si>
  <si>
    <t>SYDNEY METROPOLITAN TEAMS FINAL</t>
  </si>
  <si>
    <t>@ $1.20 =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</si>
</sst>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0.000"/>
    <numFmt numFmtId="165" formatCode="0.000000"/>
    <numFmt numFmtId="166" formatCode="0.0000000"/>
  </numFmts>
  <fonts count="2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27" applyNumberFormat="0" applyAlignment="0" applyProtection="0"/>
    <xf numFmtId="0" fontId="5" fillId="4" borderId="0" applyNumberFormat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6" fillId="0" borderId="1" xfId="0" applyFont="1" applyBorder="1" applyAlignment="1">
      <alignment horizontal="right"/>
    </xf>
    <xf numFmtId="0" fontId="10" fillId="0" borderId="0" xfId="0" applyFont="1"/>
    <xf numFmtId="0" fontId="6" fillId="0" borderId="0" xfId="0" applyFont="1" applyBorder="1" applyAlignment="1">
      <alignment horizontal="right"/>
    </xf>
    <xf numFmtId="0" fontId="6" fillId="3" borderId="27" xfId="2" applyFont="1" applyBorder="1"/>
    <xf numFmtId="0" fontId="6" fillId="0" borderId="0" xfId="0" quotePrefix="1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6" fillId="0" borderId="2" xfId="0" applyFont="1" applyBorder="1"/>
    <xf numFmtId="0" fontId="6" fillId="0" borderId="4" xfId="0" applyFont="1" applyBorder="1"/>
    <xf numFmtId="0" fontId="0" fillId="0" borderId="5" xfId="0" applyBorder="1"/>
    <xf numFmtId="0" fontId="6" fillId="0" borderId="5" xfId="0" applyFont="1" applyBorder="1" applyAlignment="1">
      <alignment horizontal="right"/>
    </xf>
    <xf numFmtId="0" fontId="0" fillId="0" borderId="6" xfId="0" applyBorder="1"/>
    <xf numFmtId="0" fontId="11" fillId="0" borderId="2" xfId="0" applyFont="1" applyBorder="1"/>
    <xf numFmtId="0" fontId="0" fillId="0" borderId="4" xfId="0" applyBorder="1"/>
    <xf numFmtId="0" fontId="6" fillId="3" borderId="28" xfId="2" applyFont="1" applyBorder="1"/>
    <xf numFmtId="0" fontId="6" fillId="3" borderId="29" xfId="2" applyFont="1" applyBorder="1"/>
    <xf numFmtId="0" fontId="6" fillId="3" borderId="30" xfId="2" applyFont="1" applyBorder="1"/>
    <xf numFmtId="0" fontId="12" fillId="0" borderId="0" xfId="0" applyFont="1"/>
    <xf numFmtId="2" fontId="13" fillId="4" borderId="7" xfId="3" applyNumberFormat="1" applyFont="1" applyBorder="1" applyAlignment="1" applyProtection="1">
      <alignment vertical="center"/>
    </xf>
    <xf numFmtId="44" fontId="13" fillId="4" borderId="8" xfId="3" applyNumberFormat="1" applyFont="1" applyBorder="1" applyAlignment="1">
      <alignment vertical="center"/>
    </xf>
    <xf numFmtId="0" fontId="13" fillId="2" borderId="7" xfId="1" applyFont="1" applyBorder="1" applyProtection="1">
      <protection locked="0"/>
    </xf>
    <xf numFmtId="0" fontId="14" fillId="0" borderId="0" xfId="0" applyFont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Border="1"/>
    <xf numFmtId="166" fontId="0" fillId="0" borderId="0" xfId="0" applyNumberFormat="1" applyBorder="1"/>
    <xf numFmtId="0" fontId="1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2" fontId="17" fillId="5" borderId="0" xfId="0" applyNumberFormat="1" applyFont="1" applyFill="1"/>
    <xf numFmtId="0" fontId="18" fillId="0" borderId="9" xfId="0" applyFont="1" applyBorder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/>
    <xf numFmtId="165" fontId="18" fillId="0" borderId="13" xfId="0" applyNumberFormat="1" applyFont="1" applyBorder="1"/>
    <xf numFmtId="165" fontId="18" fillId="0" borderId="14" xfId="0" applyNumberFormat="1" applyFont="1" applyBorder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/>
    <xf numFmtId="0" fontId="18" fillId="0" borderId="15" xfId="0" applyFont="1" applyBorder="1"/>
    <xf numFmtId="165" fontId="18" fillId="0" borderId="16" xfId="0" applyNumberFormat="1" applyFont="1" applyBorder="1"/>
    <xf numFmtId="165" fontId="18" fillId="0" borderId="17" xfId="0" applyNumberFormat="1" applyFont="1" applyBorder="1"/>
    <xf numFmtId="2" fontId="7" fillId="6" borderId="7" xfId="0" applyNumberFormat="1" applyFont="1" applyFill="1" applyBorder="1"/>
    <xf numFmtId="0" fontId="10" fillId="7" borderId="0" xfId="0" applyFont="1" applyFill="1" applyProtection="1"/>
    <xf numFmtId="0" fontId="0" fillId="0" borderId="0" xfId="0" applyBorder="1" applyAlignment="1">
      <alignment horizontal="right"/>
    </xf>
    <xf numFmtId="0" fontId="3" fillId="2" borderId="30" xfId="1" applyBorder="1" applyAlignment="1" applyProtection="1">
      <alignment horizontal="center"/>
      <protection locked="0"/>
    </xf>
    <xf numFmtId="0" fontId="3" fillId="2" borderId="31" xfId="1" applyBorder="1" applyAlignment="1" applyProtection="1">
      <alignment horizontal="center"/>
      <protection locked="0"/>
    </xf>
    <xf numFmtId="0" fontId="3" fillId="2" borderId="27" xfId="1" applyBorder="1" applyAlignment="1" applyProtection="1">
      <alignment horizontal="center"/>
      <protection locked="0"/>
    </xf>
    <xf numFmtId="0" fontId="3" fillId="8" borderId="27" xfId="1" applyFill="1" applyBorder="1" applyAlignment="1" applyProtection="1">
      <alignment horizontal="center"/>
      <protection locked="0"/>
    </xf>
    <xf numFmtId="0" fontId="3" fillId="8" borderId="32" xfId="1" applyFill="1" applyBorder="1" applyAlignment="1" applyProtection="1">
      <alignment horizontal="center"/>
      <protection locked="0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15" fontId="3" fillId="2" borderId="7" xfId="1" applyNumberFormat="1" applyBorder="1" applyAlignment="1" applyProtection="1">
      <alignment horizontal="left" vertical="center"/>
      <protection locked="0"/>
    </xf>
    <xf numFmtId="0" fontId="3" fillId="2" borderId="7" xfId="1" applyBorder="1" applyAlignment="1" applyProtection="1">
      <alignment horizontal="left" vertical="center"/>
      <protection locked="0"/>
    </xf>
    <xf numFmtId="0" fontId="6" fillId="3" borderId="28" xfId="2" applyFont="1" applyBorder="1" applyAlignment="1">
      <alignment horizontal="center"/>
    </xf>
    <xf numFmtId="0" fontId="6" fillId="3" borderId="27" xfId="2" applyFont="1" applyBorder="1" applyAlignment="1">
      <alignment horizontal="center"/>
    </xf>
    <xf numFmtId="0" fontId="6" fillId="3" borderId="32" xfId="2" applyFont="1" applyBorder="1" applyAlignment="1">
      <alignment horizontal="center"/>
    </xf>
    <xf numFmtId="0" fontId="13" fillId="2" borderId="21" xfId="1" applyFont="1" applyBorder="1" applyAlignment="1" applyProtection="1">
      <alignment horizontal="center"/>
      <protection locked="0"/>
    </xf>
    <xf numFmtId="0" fontId="13" fillId="2" borderId="22" xfId="1" applyFont="1" applyBorder="1" applyAlignment="1" applyProtection="1">
      <alignment horizontal="center"/>
      <protection locked="0"/>
    </xf>
    <xf numFmtId="0" fontId="13" fillId="2" borderId="23" xfId="1" applyFont="1" applyBorder="1" applyAlignment="1" applyProtection="1">
      <alignment horizontal="center"/>
      <protection locked="0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</cellXfs>
  <cellStyles count="4">
    <cellStyle name="40% - Accent6" xfId="1" builtinId="51"/>
    <cellStyle name="Calculation" xfId="2" builtinId="22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390529</xdr:colOff>
      <xdr:row>26</xdr:row>
      <xdr:rowOff>28579</xdr:rowOff>
    </xdr:from>
    <xdr:to>
      <xdr:col>9</xdr:col>
      <xdr:colOff>447679</xdr:colOff>
      <xdr:row>33</xdr:row>
      <xdr:rowOff>19050</xdr:rowOff>
    </xdr:to>
    <xdr:cxnSp macro="">
      <xdr:nvCxnSpPr>
        <xdr:cNvPr id="5" name="Straight Arrow Connector 4"/>
        <xdr:cNvCxnSpPr/>
      </xdr:nvCxnSpPr>
      <xdr:spPr>
        <a:xfrm rot="5400000" flipH="1" flipV="1">
          <a:off x="4214818" y="7053265"/>
          <a:ext cx="1914521" cy="723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6"/>
  <sheetViews>
    <sheetView showZeros="0" tabSelected="1" zoomScaleNormal="100" workbookViewId="0">
      <selection activeCell="G18" sqref="G18:G21"/>
    </sheetView>
  </sheetViews>
  <sheetFormatPr defaultRowHeight="15"/>
  <cols>
    <col min="1" max="1" width="3.7109375" customWidth="1"/>
    <col min="2" max="2" width="7.7109375" customWidth="1"/>
    <col min="5" max="5" width="9.140625" customWidth="1"/>
    <col min="9" max="9" width="10" customWidth="1"/>
    <col min="15" max="15" width="9.42578125" customWidth="1"/>
  </cols>
  <sheetData>
    <row r="1" spans="2:15" ht="17.25">
      <c r="B1" s="24" t="s">
        <v>22</v>
      </c>
    </row>
    <row r="3" spans="2:15" s="5" customFormat="1" ht="23.25">
      <c r="B3" s="28" t="s">
        <v>112</v>
      </c>
      <c r="F3" s="6"/>
      <c r="I3" s="4">
        <v>2013</v>
      </c>
    </row>
    <row r="5" spans="2:15">
      <c r="B5" s="1" t="s">
        <v>28</v>
      </c>
    </row>
    <row r="6" spans="2:15" ht="15.75" thickBot="1">
      <c r="B6" s="1"/>
    </row>
    <row r="7" spans="2:15" ht="18.75">
      <c r="B7" s="69" t="s">
        <v>10</v>
      </c>
      <c r="C7" s="70"/>
      <c r="D7" s="70"/>
      <c r="E7" s="70"/>
      <c r="F7" s="70"/>
      <c r="G7" s="70"/>
      <c r="H7" s="70"/>
      <c r="I7" s="70"/>
      <c r="J7" s="71"/>
    </row>
    <row r="8" spans="2:15">
      <c r="B8" s="12"/>
      <c r="C8" s="2"/>
      <c r="D8" s="2"/>
      <c r="E8" s="2"/>
      <c r="F8" s="2"/>
      <c r="G8" s="2"/>
      <c r="H8" s="2"/>
      <c r="I8" s="2"/>
      <c r="J8" s="13"/>
    </row>
    <row r="9" spans="2:15" ht="18" customHeight="1">
      <c r="B9" s="14" t="s">
        <v>10</v>
      </c>
      <c r="C9" s="2"/>
      <c r="D9" s="2"/>
      <c r="E9" s="9" t="s">
        <v>7</v>
      </c>
      <c r="F9" s="62"/>
      <c r="G9" s="62"/>
      <c r="H9" s="62"/>
      <c r="I9" s="62"/>
      <c r="J9" s="13"/>
    </row>
    <row r="10" spans="2:15" ht="18" customHeight="1">
      <c r="B10" s="14"/>
      <c r="C10" s="2"/>
      <c r="D10" s="2"/>
      <c r="E10" s="9" t="s">
        <v>8</v>
      </c>
      <c r="F10" s="62"/>
      <c r="G10" s="62"/>
      <c r="H10" s="62"/>
      <c r="I10" s="62"/>
      <c r="J10" s="13"/>
    </row>
    <row r="11" spans="2:15" ht="18" customHeight="1">
      <c r="B11" s="14"/>
      <c r="C11" s="2"/>
      <c r="D11" s="2"/>
      <c r="E11" s="9" t="s">
        <v>14</v>
      </c>
      <c r="F11" s="62"/>
      <c r="G11" s="62"/>
      <c r="H11" s="62"/>
      <c r="I11" s="62"/>
      <c r="J11" s="13"/>
    </row>
    <row r="12" spans="2:15" ht="18" customHeight="1">
      <c r="B12" s="14"/>
      <c r="C12" s="2"/>
      <c r="D12" s="2"/>
      <c r="E12" s="7" t="s">
        <v>9</v>
      </c>
      <c r="F12" s="61"/>
      <c r="G12" s="62"/>
      <c r="H12" s="62"/>
      <c r="I12" s="62"/>
      <c r="J12" s="13"/>
      <c r="K12" s="2"/>
      <c r="L12" s="2"/>
      <c r="M12" s="2"/>
      <c r="N12" s="2"/>
    </row>
    <row r="13" spans="2:15" ht="18" customHeight="1" thickBot="1">
      <c r="B13" s="15"/>
      <c r="C13" s="16"/>
      <c r="D13" s="16"/>
      <c r="E13" s="17"/>
      <c r="F13" s="16"/>
      <c r="G13" s="16"/>
      <c r="H13" s="16"/>
      <c r="I13" s="16"/>
      <c r="J13" s="18"/>
      <c r="K13" s="2"/>
      <c r="L13" s="2"/>
      <c r="M13" s="2"/>
      <c r="N13" s="2"/>
    </row>
    <row r="14" spans="2:15" ht="18" customHeight="1" thickBot="1">
      <c r="B14" s="3"/>
      <c r="C14" s="2"/>
      <c r="D14" s="2"/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ht="18" customHeight="1">
      <c r="B15" s="69" t="s">
        <v>19</v>
      </c>
      <c r="C15" s="70"/>
      <c r="D15" s="70"/>
      <c r="E15" s="70"/>
      <c r="F15" s="70"/>
      <c r="G15" s="70"/>
      <c r="H15" s="70"/>
      <c r="I15" s="70"/>
      <c r="J15" s="71"/>
    </row>
    <row r="16" spans="2:15" ht="18" customHeight="1">
      <c r="B16" s="14"/>
      <c r="C16" s="3"/>
      <c r="D16" s="2"/>
      <c r="E16" s="9"/>
      <c r="F16" s="2"/>
      <c r="G16" s="2"/>
      <c r="H16" s="2"/>
      <c r="I16" s="2"/>
      <c r="J16" s="13"/>
      <c r="K16" s="2"/>
      <c r="L16" s="2"/>
      <c r="M16" s="2"/>
      <c r="N16" s="2"/>
      <c r="O16" s="2"/>
    </row>
    <row r="17" spans="2:15" ht="18" customHeight="1">
      <c r="B17" s="14"/>
      <c r="C17" s="3"/>
      <c r="D17" s="2"/>
      <c r="E17" s="33" t="s">
        <v>85</v>
      </c>
      <c r="F17" s="66"/>
      <c r="G17" s="67"/>
      <c r="H17" s="67"/>
      <c r="I17" s="68"/>
      <c r="J17" s="13"/>
      <c r="K17" s="2"/>
      <c r="L17" s="2"/>
      <c r="M17" s="2"/>
      <c r="N17" s="2"/>
      <c r="O17" s="2"/>
    </row>
    <row r="18" spans="2:15" ht="20.25" customHeight="1">
      <c r="B18" s="12"/>
      <c r="C18" s="2"/>
      <c r="D18" s="2"/>
      <c r="E18" s="2"/>
      <c r="F18" s="29" t="s">
        <v>24</v>
      </c>
      <c r="G18" s="27"/>
      <c r="H18" s="2"/>
      <c r="I18" s="2"/>
      <c r="J18" s="13"/>
    </row>
    <row r="19" spans="2:15" ht="20.25" customHeight="1">
      <c r="B19" s="12"/>
      <c r="C19" s="2"/>
      <c r="D19" s="2"/>
      <c r="E19" s="2"/>
      <c r="F19" s="29" t="s">
        <v>49</v>
      </c>
      <c r="G19" s="27"/>
      <c r="H19" s="2"/>
      <c r="I19" s="2"/>
      <c r="J19" s="13"/>
    </row>
    <row r="20" spans="2:15" ht="20.25" customHeight="1">
      <c r="B20" s="12"/>
      <c r="C20" s="2"/>
      <c r="D20" s="2"/>
      <c r="E20" s="2"/>
      <c r="F20" s="29" t="s">
        <v>25</v>
      </c>
      <c r="G20" s="27"/>
      <c r="H20" s="2"/>
      <c r="I20" s="2"/>
      <c r="J20" s="13"/>
    </row>
    <row r="21" spans="2:15" ht="20.25" customHeight="1">
      <c r="B21" s="12"/>
      <c r="C21" s="2"/>
      <c r="D21" s="2"/>
      <c r="E21" s="2"/>
      <c r="F21" s="29" t="s">
        <v>26</v>
      </c>
      <c r="G21" s="27"/>
      <c r="H21" s="2"/>
      <c r="I21" s="2"/>
      <c r="J21" s="13"/>
    </row>
    <row r="22" spans="2:15" ht="18.75" customHeight="1">
      <c r="B22" s="14" t="s">
        <v>20</v>
      </c>
      <c r="C22" s="3"/>
      <c r="D22" s="2"/>
      <c r="E22" s="2"/>
      <c r="F22" s="3"/>
      <c r="G22" s="3"/>
      <c r="H22" s="2"/>
      <c r="I22" s="2"/>
      <c r="J22" s="13"/>
    </row>
    <row r="23" spans="2:15" ht="18.75" customHeight="1">
      <c r="B23" s="14"/>
      <c r="C23" s="3"/>
      <c r="D23" s="2"/>
      <c r="E23" s="2"/>
      <c r="F23" s="3"/>
      <c r="G23" s="3"/>
      <c r="H23" s="2"/>
      <c r="I23" s="2"/>
      <c r="J23" s="13"/>
    </row>
    <row r="24" spans="2:15" ht="18.75" customHeight="1">
      <c r="B24" s="14"/>
      <c r="C24" s="3"/>
      <c r="D24" s="2"/>
      <c r="E24" s="2"/>
      <c r="F24" s="3"/>
      <c r="G24" s="52" t="s">
        <v>111</v>
      </c>
      <c r="H24" s="25">
        <f>IF(G20&gt;6,0.06*G20*G21*4,0)</f>
        <v>0</v>
      </c>
      <c r="I24" s="2"/>
      <c r="J24" s="13"/>
    </row>
    <row r="25" spans="2:15" ht="20.25" customHeight="1">
      <c r="B25" s="12"/>
      <c r="C25" s="2"/>
      <c r="D25" s="2"/>
      <c r="E25" s="2"/>
      <c r="F25" s="2"/>
      <c r="G25" s="52" t="s">
        <v>110</v>
      </c>
      <c r="H25" s="50" t="str">
        <f>MPTables!L5</f>
        <v/>
      </c>
      <c r="I25" s="2"/>
      <c r="J25" s="13"/>
    </row>
    <row r="26" spans="2:15" ht="18.75" customHeight="1">
      <c r="B26" s="12"/>
      <c r="C26" s="2"/>
      <c r="D26" s="2"/>
      <c r="E26" s="2"/>
      <c r="F26" s="3"/>
      <c r="G26" s="29" t="s">
        <v>27</v>
      </c>
      <c r="H26" s="25">
        <f>IF(G20&gt;6,0.04*G20*G21*4,0)</f>
        <v>0</v>
      </c>
      <c r="I26" s="11" t="s">
        <v>113</v>
      </c>
      <c r="J26" s="26" t="str">
        <f>IF(H26&gt;0,VALUE(MID(I26,4,4))*H26,"")</f>
        <v/>
      </c>
      <c r="K26" s="8" t="str">
        <f>IF(ISBLANK(G20),"",IF(G20&lt;7,"THE MASTERPOINT CALCULATOR REQUIRES MATCHES OF 7+ BOARDS.",""))</f>
        <v/>
      </c>
    </row>
    <row r="27" spans="2:15" ht="15.75">
      <c r="B27" s="19" t="s">
        <v>21</v>
      </c>
      <c r="C27" s="2"/>
      <c r="D27" s="2"/>
      <c r="E27" s="2"/>
      <c r="F27" s="2"/>
      <c r="G27" s="2"/>
      <c r="H27" s="2"/>
      <c r="I27" s="2"/>
      <c r="J27" s="13"/>
      <c r="K27" s="8" t="str">
        <f>IF(ISBLANK(G20),"",IF(G20&lt;7,"UNPROTECT THE WORKSHEET (see instructions below) AND ENTER",""))</f>
        <v/>
      </c>
    </row>
    <row r="28" spans="2:15" ht="15.75" thickBot="1">
      <c r="B28" s="20"/>
      <c r="C28" s="16"/>
      <c r="D28" s="16"/>
      <c r="E28" s="16"/>
      <c r="F28" s="16"/>
      <c r="G28" s="16"/>
      <c r="H28" s="16"/>
      <c r="I28" s="16"/>
      <c r="J28" s="18"/>
    </row>
    <row r="30" spans="2:15">
      <c r="B30" s="3" t="s">
        <v>15</v>
      </c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5">
      <c r="B31" s="1"/>
      <c r="C31" s="1" t="s">
        <v>23</v>
      </c>
    </row>
    <row r="32" spans="2:15">
      <c r="B32" s="1"/>
      <c r="C32" s="1" t="s">
        <v>1</v>
      </c>
    </row>
    <row r="33" spans="2:12">
      <c r="B33" s="1"/>
      <c r="C33" s="1" t="s">
        <v>0</v>
      </c>
    </row>
    <row r="34" spans="2:12">
      <c r="B34" s="1"/>
      <c r="C34" s="1" t="s">
        <v>11</v>
      </c>
    </row>
    <row r="35" spans="2:12">
      <c r="B35" s="1"/>
      <c r="C35" s="1" t="s">
        <v>84</v>
      </c>
    </row>
    <row r="36" spans="2:12" ht="15.75" thickBot="1">
      <c r="B36" s="1"/>
    </row>
    <row r="37" spans="2:12" ht="16.5" customHeight="1">
      <c r="B37" s="58" t="s">
        <v>83</v>
      </c>
      <c r="C37" s="59"/>
      <c r="D37" s="59"/>
      <c r="E37" s="59"/>
      <c r="F37" s="59"/>
      <c r="G37" s="59"/>
      <c r="H37" s="59"/>
      <c r="I37" s="59"/>
      <c r="J37" s="59"/>
      <c r="K37" s="59"/>
      <c r="L37" s="60"/>
    </row>
    <row r="38" spans="2:12" ht="16.5" customHeight="1">
      <c r="B38" s="63" t="s">
        <v>16</v>
      </c>
      <c r="C38" s="64"/>
      <c r="D38" s="64"/>
      <c r="E38" s="64"/>
      <c r="F38" s="64"/>
      <c r="G38" s="2"/>
      <c r="H38" s="64" t="s">
        <v>18</v>
      </c>
      <c r="I38" s="64"/>
      <c r="J38" s="64"/>
      <c r="K38" s="64"/>
      <c r="L38" s="65"/>
    </row>
    <row r="39" spans="2:12" ht="16.5" customHeight="1">
      <c r="B39" s="21"/>
      <c r="C39" s="64" t="s">
        <v>17</v>
      </c>
      <c r="D39" s="64"/>
      <c r="E39" s="64" t="s">
        <v>6</v>
      </c>
      <c r="F39" s="64"/>
      <c r="G39" s="2"/>
      <c r="H39" s="10"/>
      <c r="I39" s="64" t="s">
        <v>17</v>
      </c>
      <c r="J39" s="64"/>
      <c r="K39" s="64" t="s">
        <v>6</v>
      </c>
      <c r="L39" s="65"/>
    </row>
    <row r="40" spans="2:12" ht="16.5" customHeight="1">
      <c r="B40" s="21" t="s">
        <v>2</v>
      </c>
      <c r="C40" s="55"/>
      <c r="D40" s="55"/>
      <c r="E40" s="55"/>
      <c r="F40" s="55"/>
      <c r="G40" s="2"/>
      <c r="H40" s="10" t="s">
        <v>2</v>
      </c>
      <c r="I40" s="56"/>
      <c r="J40" s="56"/>
      <c r="K40" s="56"/>
      <c r="L40" s="57"/>
    </row>
    <row r="41" spans="2:12" ht="16.5" customHeight="1">
      <c r="B41" s="21" t="s">
        <v>3</v>
      </c>
      <c r="C41" s="55"/>
      <c r="D41" s="55"/>
      <c r="E41" s="55"/>
      <c r="F41" s="55"/>
      <c r="G41" s="2"/>
      <c r="H41" s="10" t="s">
        <v>3</v>
      </c>
      <c r="I41" s="56"/>
      <c r="J41" s="56"/>
      <c r="K41" s="56"/>
      <c r="L41" s="57"/>
    </row>
    <row r="42" spans="2:12" ht="16.5" customHeight="1">
      <c r="B42" s="21" t="s">
        <v>4</v>
      </c>
      <c r="C42" s="55"/>
      <c r="D42" s="55"/>
      <c r="E42" s="55"/>
      <c r="F42" s="55"/>
      <c r="G42" s="2"/>
      <c r="H42" s="10" t="s">
        <v>4</v>
      </c>
      <c r="I42" s="56"/>
      <c r="J42" s="56"/>
      <c r="K42" s="56"/>
      <c r="L42" s="57"/>
    </row>
    <row r="43" spans="2:12" ht="16.5" customHeight="1">
      <c r="B43" s="21" t="s">
        <v>5</v>
      </c>
      <c r="C43" s="55"/>
      <c r="D43" s="55"/>
      <c r="E43" s="55"/>
      <c r="F43" s="55"/>
      <c r="G43" s="2"/>
      <c r="H43" s="10" t="s">
        <v>5</v>
      </c>
      <c r="I43" s="56"/>
      <c r="J43" s="56"/>
      <c r="K43" s="56"/>
      <c r="L43" s="57"/>
    </row>
    <row r="44" spans="2:12" ht="16.5" customHeight="1">
      <c r="B44" s="21" t="s">
        <v>12</v>
      </c>
      <c r="C44" s="55"/>
      <c r="D44" s="55"/>
      <c r="E44" s="55"/>
      <c r="F44" s="55"/>
      <c r="G44" s="2"/>
      <c r="H44" s="10" t="s">
        <v>12</v>
      </c>
      <c r="I44" s="56"/>
      <c r="J44" s="56"/>
      <c r="K44" s="56"/>
      <c r="L44" s="57"/>
    </row>
    <row r="45" spans="2:12" ht="16.5" customHeight="1" thickBot="1">
      <c r="B45" s="22" t="s">
        <v>13</v>
      </c>
      <c r="C45" s="53"/>
      <c r="D45" s="53"/>
      <c r="E45" s="53"/>
      <c r="F45" s="53"/>
      <c r="G45" s="16"/>
      <c r="H45" s="23" t="s">
        <v>13</v>
      </c>
      <c r="I45" s="53"/>
      <c r="J45" s="53"/>
      <c r="K45" s="53"/>
      <c r="L45" s="54"/>
    </row>
    <row r="46" spans="2:12" ht="16.5" customHeight="1">
      <c r="B46" s="2"/>
      <c r="D46" s="2"/>
      <c r="E46" s="2"/>
      <c r="F46" s="2"/>
      <c r="G46" s="2"/>
      <c r="H46" s="2"/>
      <c r="I46" s="2"/>
      <c r="J46" s="2"/>
      <c r="K46" s="2"/>
      <c r="L46" s="2"/>
    </row>
  </sheetData>
  <sheetProtection sheet="1" objects="1" scenarios="1"/>
  <mergeCells count="38">
    <mergeCell ref="B7:J7"/>
    <mergeCell ref="B15:J15"/>
    <mergeCell ref="C39:D39"/>
    <mergeCell ref="E39:F39"/>
    <mergeCell ref="C40:D40"/>
    <mergeCell ref="E40:F40"/>
    <mergeCell ref="I39:J39"/>
    <mergeCell ref="F9:I9"/>
    <mergeCell ref="F10:I10"/>
    <mergeCell ref="F11:I11"/>
    <mergeCell ref="I40:J40"/>
    <mergeCell ref="B37:L37"/>
    <mergeCell ref="F12:I12"/>
    <mergeCell ref="E42:F42"/>
    <mergeCell ref="B38:F38"/>
    <mergeCell ref="H38:L38"/>
    <mergeCell ref="C41:D41"/>
    <mergeCell ref="E41:F41"/>
    <mergeCell ref="F17:I17"/>
    <mergeCell ref="C42:D42"/>
    <mergeCell ref="I42:J42"/>
    <mergeCell ref="K42:L42"/>
    <mergeCell ref="K39:L39"/>
    <mergeCell ref="K40:L40"/>
    <mergeCell ref="I41:J41"/>
    <mergeCell ref="K41:L41"/>
    <mergeCell ref="C45:D45"/>
    <mergeCell ref="E45:F45"/>
    <mergeCell ref="I45:J45"/>
    <mergeCell ref="K45:L45"/>
    <mergeCell ref="C43:D43"/>
    <mergeCell ref="E43:F43"/>
    <mergeCell ref="C44:D44"/>
    <mergeCell ref="E44:F44"/>
    <mergeCell ref="K43:L43"/>
    <mergeCell ref="I44:J44"/>
    <mergeCell ref="K44:L44"/>
    <mergeCell ref="I43:J43"/>
  </mergeCells>
  <pageMargins left="0.39370078740157483" right="0.35433070866141736" top="0.35433070866141736" bottom="0.23622047244094491" header="0.31496062992125984" footer="0.27559055118110237"/>
  <pageSetup paperSize="9" scale="76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W274"/>
  <sheetViews>
    <sheetView workbookViewId="0">
      <selection activeCell="L5" sqref="L5"/>
    </sheetView>
  </sheetViews>
  <sheetFormatPr defaultRowHeight="15"/>
  <cols>
    <col min="2" max="2" width="12" bestFit="1" customWidth="1"/>
    <col min="3" max="3" width="6.85546875" customWidth="1"/>
    <col min="7" max="7" width="12.42578125" customWidth="1"/>
    <col min="8" max="8" width="6.7109375" style="30" bestFit="1" customWidth="1"/>
    <col min="9" max="17" width="9" style="30" customWidth="1"/>
    <col min="18" max="18" width="10" customWidth="1"/>
    <col min="19" max="20" width="10.28515625" bestFit="1" customWidth="1"/>
    <col min="21" max="21" width="9.5703125" bestFit="1" customWidth="1"/>
    <col min="22" max="22" width="10.28515625" customWidth="1"/>
    <col min="23" max="23" width="10.28515625" bestFit="1" customWidth="1"/>
  </cols>
  <sheetData>
    <row r="2" spans="2:23">
      <c r="B2" s="34"/>
      <c r="F2" s="8"/>
      <c r="G2" s="8"/>
      <c r="H2" s="8"/>
    </row>
    <row r="3" spans="2:23">
      <c r="B3" s="34"/>
      <c r="E3" s="1"/>
      <c r="F3" s="1"/>
      <c r="G3" s="35" t="s">
        <v>86</v>
      </c>
      <c r="H3" s="51">
        <f>EventDetails!G19</f>
        <v>0</v>
      </c>
      <c r="K3" s="36" t="s">
        <v>87</v>
      </c>
      <c r="L3" s="37" t="str">
        <f>IF(H4&gt;0,ROUND(INDEX(H10:Q109,H4,H3),2)*H5,"")</f>
        <v/>
      </c>
    </row>
    <row r="4" spans="2:23">
      <c r="B4" s="34"/>
      <c r="E4" s="1"/>
      <c r="F4" s="1"/>
      <c r="G4" s="35" t="s">
        <v>88</v>
      </c>
      <c r="H4" s="51">
        <f>EventDetails!G18</f>
        <v>0</v>
      </c>
      <c r="K4" s="36" t="s">
        <v>89</v>
      </c>
      <c r="L4" s="37" t="str">
        <f>IF($L$3="","",(INDEX(C19:F68,H4,4)*2))</f>
        <v/>
      </c>
    </row>
    <row r="5" spans="2:23">
      <c r="B5" s="34"/>
      <c r="E5" s="1"/>
      <c r="F5" s="1"/>
      <c r="G5" s="35" t="s">
        <v>90</v>
      </c>
      <c r="H5" s="51">
        <v>5</v>
      </c>
      <c r="K5" s="36" t="s">
        <v>91</v>
      </c>
      <c r="L5" s="37" t="str">
        <f>IF($L$3="","",INDEX(C19:F68,ROUNDUP(H4/3,0),4)*4)</f>
        <v/>
      </c>
      <c r="R5" s="30"/>
    </row>
    <row r="6" spans="2:23">
      <c r="K6" s="36" t="s">
        <v>92</v>
      </c>
      <c r="L6" s="37" t="str">
        <f>IF($L$3="","",INDEX(C19:F68,ROUNDUP(H4*2/3,0),4)*2)</f>
        <v/>
      </c>
    </row>
    <row r="8" spans="2:23" ht="15.75" thickBot="1">
      <c r="C8" s="2"/>
      <c r="D8" s="2"/>
      <c r="E8" s="2"/>
      <c r="F8" s="2"/>
      <c r="G8" s="2"/>
      <c r="H8" s="2" t="s">
        <v>82</v>
      </c>
      <c r="I8" s="31"/>
      <c r="J8" s="31"/>
      <c r="K8" s="31"/>
      <c r="L8" s="31"/>
      <c r="M8" s="31"/>
      <c r="N8" s="31"/>
      <c r="O8" s="31"/>
      <c r="P8" s="31"/>
      <c r="Q8" s="31"/>
      <c r="S8" s="2"/>
      <c r="T8" s="2"/>
      <c r="U8" s="2"/>
      <c r="V8" s="2"/>
      <c r="W8" s="2"/>
    </row>
    <row r="9" spans="2:23">
      <c r="B9" s="2"/>
      <c r="C9" s="2"/>
      <c r="D9" s="2"/>
      <c r="E9" s="2"/>
      <c r="F9" s="2"/>
      <c r="G9" s="2"/>
      <c r="H9" s="38" t="s">
        <v>29</v>
      </c>
      <c r="I9" s="39" t="s">
        <v>52</v>
      </c>
      <c r="J9" s="39" t="s">
        <v>53</v>
      </c>
      <c r="K9" s="39" t="s">
        <v>93</v>
      </c>
      <c r="L9" s="39" t="s">
        <v>94</v>
      </c>
      <c r="M9" s="39" t="s">
        <v>95</v>
      </c>
      <c r="N9" s="39" t="s">
        <v>96</v>
      </c>
      <c r="O9" s="39" t="s">
        <v>97</v>
      </c>
      <c r="P9" s="39" t="s">
        <v>98</v>
      </c>
      <c r="Q9" s="40" t="s">
        <v>99</v>
      </c>
      <c r="R9" s="2" t="s">
        <v>34</v>
      </c>
      <c r="S9" s="2" t="s">
        <v>30</v>
      </c>
      <c r="T9" s="2" t="s">
        <v>31</v>
      </c>
      <c r="U9" s="2" t="s">
        <v>35</v>
      </c>
      <c r="V9" s="2" t="s">
        <v>32</v>
      </c>
      <c r="W9" s="2" t="s">
        <v>33</v>
      </c>
    </row>
    <row r="10" spans="2:23">
      <c r="C10" s="2"/>
      <c r="D10" s="2"/>
      <c r="E10" s="2"/>
      <c r="F10" s="2"/>
      <c r="G10" s="2"/>
      <c r="H10" s="41">
        <v>1</v>
      </c>
      <c r="I10" s="42">
        <f t="shared" ref="I10:I73" si="0">IF(R10&lt;S10,S10,IF(R10&gt;T10,T10,R10))</f>
        <v>5.2052846939050927E-2</v>
      </c>
      <c r="J10" s="42">
        <f t="shared" ref="J10:J73" si="1">IF(U10&lt;V10,V10,IF(U10&gt;W10,W10,U10))</f>
        <v>8.5177385900265148E-2</v>
      </c>
      <c r="K10" s="42">
        <f>4.2*(1-EXP((-$H10)*(VALUE(RIGHT(K$9,2))-1)/105) + 0.65*EXP(-800/($H10*(VALUE(RIGHT(K$9,2))-1))))</f>
        <v>0.11830192486147938</v>
      </c>
      <c r="L10" s="42">
        <f t="shared" ref="L10:Q25" si="2">4.2*(1-EXP((-$H10)*(VALUE(RIGHT(L$9,2))-1)/105) + 0.65*EXP(-800/($H10*(VALUE(RIGHT(L$9,2))-1))))</f>
        <v>0.15699071509651111</v>
      </c>
      <c r="M10" s="42">
        <f t="shared" si="2"/>
        <v>0.19531278969939769</v>
      </c>
      <c r="N10" s="42">
        <f t="shared" si="2"/>
        <v>0.23327162462154671</v>
      </c>
      <c r="O10" s="42">
        <f t="shared" si="2"/>
        <v>0.27087066286720535</v>
      </c>
      <c r="P10" s="42">
        <f t="shared" si="2"/>
        <v>0.30811331480575727</v>
      </c>
      <c r="Q10" s="43">
        <f t="shared" si="2"/>
        <v>0.34500295848105117</v>
      </c>
      <c r="R10" s="32">
        <f>4.2*(1-EXP((-$H10)*(2-1)/105) + 0.65*EXP(-800/($H10*(2-1))))</f>
        <v>3.9810127058851522E-2</v>
      </c>
      <c r="S10" s="32">
        <f>4.2*(1-EXP((-$H10)*(4-1)/105) + 0.65*EXP(-800/($H10*(4-1))))*0.44</f>
        <v>5.2052846939050927E-2</v>
      </c>
      <c r="T10" s="32">
        <f>4.2*(1-EXP((-$H10)*(4-1)/105) + 0.65*EXP(-800/($H10*(4-1))))*0.52</f>
        <v>6.151700092796928E-2</v>
      </c>
      <c r="U10" s="32">
        <f>4.2*(1-EXP((-$H10)*(3-1)/105) + 0.65*EXP(-800/($H10*(3-1))))</f>
        <v>7.9242909780454715E-2</v>
      </c>
      <c r="V10" s="32">
        <f>4.2*(1-EXP((-$H10)*(4-1)/105) + 0.65*EXP(-800/($H10*(4-1))))*0.72</f>
        <v>8.5177385900265148E-2</v>
      </c>
      <c r="W10" s="32">
        <f>4.2*(1-EXP((-$H10)*(4-1)/105) + 0.65*EXP(-800/($H10*(4-1))))*0.8</f>
        <v>9.4641539889183501E-2</v>
      </c>
    </row>
    <row r="11" spans="2:23">
      <c r="C11" s="2"/>
      <c r="D11" s="2"/>
      <c r="E11" s="2"/>
      <c r="F11" s="2"/>
      <c r="G11" s="2"/>
      <c r="H11" s="41">
        <v>2</v>
      </c>
      <c r="I11" s="42">
        <f t="shared" si="0"/>
        <v>0.10263951483348055</v>
      </c>
      <c r="J11" s="42">
        <f t="shared" si="1"/>
        <v>0.16795556972751363</v>
      </c>
      <c r="K11" s="42">
        <f>4.2*(1-EXP((-$H11)*(VALUE(RIGHT(K$9,2))-1)/105) + 0.65*EXP(-800/($H11*(VALUE(RIGHT(K$9,2))-1))))</f>
        <v>0.23327162462154671</v>
      </c>
      <c r="L11" s="42">
        <f t="shared" si="2"/>
        <v>0.30811331480575727</v>
      </c>
      <c r="M11" s="42">
        <f t="shared" si="2"/>
        <v>0.38154293991780525</v>
      </c>
      <c r="N11" s="42">
        <f t="shared" si="2"/>
        <v>0.45358714189700361</v>
      </c>
      <c r="O11" s="42">
        <f t="shared" si="2"/>
        <v>0.52427206001962057</v>
      </c>
      <c r="P11" s="42">
        <f t="shared" si="2"/>
        <v>0.59362334038280218</v>
      </c>
      <c r="Q11" s="43">
        <f t="shared" si="2"/>
        <v>0.66166614520956035</v>
      </c>
      <c r="R11" s="32">
        <f t="shared" ref="R11:R74" si="3">4.2*(1-EXP((-$H11)*(2-1)/105) + 0.65*EXP(-800/($H11*(2-1))))</f>
        <v>7.9242909780454715E-2</v>
      </c>
      <c r="S11" s="32">
        <f t="shared" ref="S11:S74" si="4">4.2*(1-EXP((-$H11)*(4-1)/105) + 0.65*EXP(-800/($H11*(4-1))))*0.44</f>
        <v>0.10263951483348055</v>
      </c>
      <c r="T11" s="32">
        <f t="shared" ref="T11:T74" si="5">4.2*(1-EXP((-$H11)*(4-1)/105) + 0.65*EXP(-800/($H11*(4-1))))*0.52</f>
        <v>0.1213012448032043</v>
      </c>
      <c r="U11" s="32">
        <f t="shared" ref="U11:U74" si="6">4.2*(1-EXP((-$H11)*(3-1)/105) + 0.65*EXP(-800/($H11*(3-1))))</f>
        <v>0.15699071509651111</v>
      </c>
      <c r="V11" s="32">
        <f t="shared" ref="V11:V74" si="7">4.2*(1-EXP((-$H11)*(4-1)/105) + 0.65*EXP(-800/($H11*(4-1))))*0.72</f>
        <v>0.16795556972751363</v>
      </c>
      <c r="W11" s="32">
        <f t="shared" ref="W11:W74" si="8">4.2*(1-EXP((-$H11)*(4-1)/105) + 0.65*EXP(-800/($H11*(4-1))))*0.8</f>
        <v>0.18661729969723739</v>
      </c>
    </row>
    <row r="12" spans="2:23">
      <c r="C12" s="2"/>
      <c r="D12" s="2"/>
      <c r="E12" s="2"/>
      <c r="F12" s="2"/>
      <c r="G12" s="2"/>
      <c r="H12" s="41">
        <v>3</v>
      </c>
      <c r="I12" s="42">
        <f t="shared" si="0"/>
        <v>0.15180130173166251</v>
      </c>
      <c r="J12" s="42">
        <f t="shared" si="1"/>
        <v>0.24840213010635684</v>
      </c>
      <c r="K12" s="42">
        <f>4.2*(1-EXP((-$H12)*(VALUE(RIGHT(K$9,2))-1)/105) + 0.65*EXP(-800/($H12*(VALUE(RIGHT(K$9,2))-1))))</f>
        <v>0.34500295848105117</v>
      </c>
      <c r="L12" s="42">
        <f t="shared" si="2"/>
        <v>0.45358714189700361</v>
      </c>
      <c r="M12" s="42">
        <f t="shared" si="2"/>
        <v>0.55911282104923732</v>
      </c>
      <c r="N12" s="42">
        <f t="shared" si="2"/>
        <v>0.66166614520956035</v>
      </c>
      <c r="O12" s="42">
        <f t="shared" si="2"/>
        <v>0.76133083707247651</v>
      </c>
      <c r="P12" s="42">
        <f t="shared" si="2"/>
        <v>0.85818826110489921</v>
      </c>
      <c r="Q12" s="43">
        <f t="shared" si="2"/>
        <v>0.95231748997096943</v>
      </c>
      <c r="R12" s="32">
        <f t="shared" si="3"/>
        <v>0.11830192486147938</v>
      </c>
      <c r="S12" s="32">
        <f t="shared" si="4"/>
        <v>0.15180130173166251</v>
      </c>
      <c r="T12" s="32">
        <f t="shared" si="5"/>
        <v>0.17940153841014661</v>
      </c>
      <c r="U12" s="32">
        <f t="shared" si="6"/>
        <v>0.23327162462154671</v>
      </c>
      <c r="V12" s="32">
        <f t="shared" si="7"/>
        <v>0.24840213010635684</v>
      </c>
      <c r="W12" s="32">
        <f t="shared" si="8"/>
        <v>0.27600236678484097</v>
      </c>
    </row>
    <row r="13" spans="2:23">
      <c r="C13" s="2"/>
      <c r="D13" s="2"/>
      <c r="E13" s="2"/>
      <c r="F13" s="2"/>
      <c r="G13" s="2"/>
      <c r="H13" s="41">
        <v>4</v>
      </c>
      <c r="I13" s="42">
        <f t="shared" si="0"/>
        <v>0.19957834243468159</v>
      </c>
      <c r="J13" s="42">
        <f t="shared" si="1"/>
        <v>0.3265827421658426</v>
      </c>
      <c r="K13" s="42">
        <f>4.2*(1-EXP((-$H13)*(VALUE(RIGHT(K$9,2))-1)/105) + 0.65*EXP(-800/($H13*(VALUE(RIGHT(K$9,2))-1))))</f>
        <v>0.45358714189700361</v>
      </c>
      <c r="L13" s="42">
        <f t="shared" si="2"/>
        <v>0.59362334038280218</v>
      </c>
      <c r="M13" s="42">
        <f t="shared" si="2"/>
        <v>0.72842516197820018</v>
      </c>
      <c r="N13" s="42">
        <f t="shared" si="2"/>
        <v>0.85818826110489921</v>
      </c>
      <c r="O13" s="42">
        <f t="shared" si="2"/>
        <v>0.98310097886954151</v>
      </c>
      <c r="P13" s="42">
        <f t="shared" si="2"/>
        <v>1.1033446164589387</v>
      </c>
      <c r="Q13" s="43">
        <f t="shared" si="2"/>
        <v>1.2190936987154544</v>
      </c>
      <c r="R13" s="32">
        <f t="shared" si="3"/>
        <v>0.15699071509651111</v>
      </c>
      <c r="S13" s="32">
        <f t="shared" si="4"/>
        <v>0.19957834243468159</v>
      </c>
      <c r="T13" s="32">
        <f t="shared" si="5"/>
        <v>0.23586531378644188</v>
      </c>
      <c r="U13" s="32">
        <f t="shared" si="6"/>
        <v>0.30811331480575727</v>
      </c>
      <c r="V13" s="32">
        <f t="shared" si="7"/>
        <v>0.3265827421658426</v>
      </c>
      <c r="W13" s="32">
        <f t="shared" si="8"/>
        <v>0.36286971351760289</v>
      </c>
    </row>
    <row r="14" spans="2:23">
      <c r="C14" s="2"/>
      <c r="D14" s="2"/>
      <c r="E14" s="2"/>
      <c r="F14" s="2"/>
      <c r="G14" s="2"/>
      <c r="H14" s="41">
        <v>5</v>
      </c>
      <c r="I14" s="42">
        <f t="shared" si="0"/>
        <v>0.24600964126166441</v>
      </c>
      <c r="J14" s="42">
        <f t="shared" si="1"/>
        <v>0.40256123115545084</v>
      </c>
      <c r="K14" s="42">
        <f t="shared" ref="K14:Q45" si="9">4.2*(1-EXP((-$H14)*(VALUE(RIGHT(K$9,2))-1)/105) + 0.65*EXP(-800/($H14*(VALUE(RIGHT(K$9,2))-1))))</f>
        <v>0.55911282104923732</v>
      </c>
      <c r="L14" s="42">
        <f t="shared" si="2"/>
        <v>0.72842516197820018</v>
      </c>
      <c r="M14" s="42">
        <f t="shared" si="2"/>
        <v>0.88986396346972851</v>
      </c>
      <c r="N14" s="42">
        <f t="shared" si="2"/>
        <v>1.0437953690909598</v>
      </c>
      <c r="O14" s="42">
        <f t="shared" si="2"/>
        <v>1.1905684959132556</v>
      </c>
      <c r="P14" s="42">
        <f t="shared" si="2"/>
        <v>1.3305162303921669</v>
      </c>
      <c r="Q14" s="43">
        <f t="shared" si="2"/>
        <v>1.463956010294011</v>
      </c>
      <c r="R14" s="32">
        <f t="shared" si="3"/>
        <v>0.19531278969939769</v>
      </c>
      <c r="S14" s="32">
        <f t="shared" si="4"/>
        <v>0.24600964126166441</v>
      </c>
      <c r="T14" s="32">
        <f t="shared" si="5"/>
        <v>0.29073866694560341</v>
      </c>
      <c r="U14" s="32">
        <f t="shared" si="6"/>
        <v>0.38154293991780525</v>
      </c>
      <c r="V14" s="32">
        <f t="shared" si="7"/>
        <v>0.40256123115545084</v>
      </c>
      <c r="W14" s="32">
        <f t="shared" si="8"/>
        <v>0.44729025683938989</v>
      </c>
    </row>
    <row r="15" spans="2:23">
      <c r="C15" s="2"/>
      <c r="D15" s="2"/>
      <c r="E15" s="2"/>
      <c r="F15" s="2"/>
      <c r="G15" s="2"/>
      <c r="H15" s="41">
        <v>6</v>
      </c>
      <c r="I15" s="42">
        <f t="shared" si="0"/>
        <v>0.29113310389220654</v>
      </c>
      <c r="J15" s="42">
        <f t="shared" si="1"/>
        <v>0.47639962455088342</v>
      </c>
      <c r="K15" s="42">
        <f t="shared" si="9"/>
        <v>0.66166614520956035</v>
      </c>
      <c r="L15" s="42">
        <f t="shared" si="2"/>
        <v>0.85818826110489921</v>
      </c>
      <c r="M15" s="42">
        <f t="shared" si="2"/>
        <v>1.0437953690909598</v>
      </c>
      <c r="N15" s="42">
        <f t="shared" si="2"/>
        <v>1.2190936987154544</v>
      </c>
      <c r="O15" s="42">
        <f t="shared" si="2"/>
        <v>1.3846558212346556</v>
      </c>
      <c r="P15" s="42">
        <f t="shared" si="2"/>
        <v>1.541022610537973</v>
      </c>
      <c r="Q15" s="43">
        <f t="shared" si="2"/>
        <v>1.6887053654977484</v>
      </c>
      <c r="R15" s="32">
        <f t="shared" si="3"/>
        <v>0.23327162462154671</v>
      </c>
      <c r="S15" s="32">
        <f t="shared" si="4"/>
        <v>0.29113310389220654</v>
      </c>
      <c r="T15" s="32">
        <f t="shared" si="5"/>
        <v>0.34406639550897139</v>
      </c>
      <c r="U15" s="32">
        <f t="shared" si="6"/>
        <v>0.45358714189700361</v>
      </c>
      <c r="V15" s="32">
        <f t="shared" si="7"/>
        <v>0.47639962455088342</v>
      </c>
      <c r="W15" s="32">
        <f t="shared" si="8"/>
        <v>0.52933291616764833</v>
      </c>
    </row>
    <row r="16" spans="2:23">
      <c r="C16" s="2"/>
      <c r="D16" s="2"/>
      <c r="E16" s="2"/>
      <c r="F16" s="2"/>
      <c r="G16" s="2"/>
      <c r="H16" s="41">
        <v>7</v>
      </c>
      <c r="I16" s="42">
        <f t="shared" si="0"/>
        <v>0.33498556831188969</v>
      </c>
      <c r="J16" s="42">
        <f t="shared" si="1"/>
        <v>0.54815820269218307</v>
      </c>
      <c r="K16" s="42">
        <f t="shared" si="9"/>
        <v>0.76133083707247651</v>
      </c>
      <c r="L16" s="42">
        <f t="shared" si="2"/>
        <v>0.98310097886954151</v>
      </c>
      <c r="M16" s="42">
        <f t="shared" si="2"/>
        <v>1.1905684959132556</v>
      </c>
      <c r="N16" s="42">
        <f t="shared" si="2"/>
        <v>1.3846558212346556</v>
      </c>
      <c r="O16" s="42">
        <f t="shared" si="2"/>
        <v>1.5662260634892615</v>
      </c>
      <c r="P16" s="42">
        <f t="shared" si="2"/>
        <v>1.7360875839664824</v>
      </c>
      <c r="Q16" s="43">
        <f t="shared" si="2"/>
        <v>1.8949994712099056</v>
      </c>
      <c r="R16" s="32">
        <f t="shared" si="3"/>
        <v>0.27087066286720535</v>
      </c>
      <c r="S16" s="32">
        <f t="shared" si="4"/>
        <v>0.33498556831188969</v>
      </c>
      <c r="T16" s="32">
        <f t="shared" si="5"/>
        <v>0.39589203527768779</v>
      </c>
      <c r="U16" s="32">
        <f t="shared" si="6"/>
        <v>0.52427206001962057</v>
      </c>
      <c r="V16" s="32">
        <f t="shared" si="7"/>
        <v>0.54815820269218307</v>
      </c>
      <c r="W16" s="32">
        <f t="shared" si="8"/>
        <v>0.60906466965798123</v>
      </c>
    </row>
    <row r="17" spans="1:23">
      <c r="A17" t="s">
        <v>100</v>
      </c>
      <c r="C17" s="2"/>
      <c r="D17" s="2"/>
      <c r="E17" s="2"/>
      <c r="F17" s="2"/>
      <c r="G17" s="2"/>
      <c r="H17" s="41">
        <v>8</v>
      </c>
      <c r="I17" s="42">
        <f t="shared" si="0"/>
        <v>0.37760283488615565</v>
      </c>
      <c r="J17" s="42">
        <f t="shared" si="1"/>
        <v>0.61789554799552737</v>
      </c>
      <c r="K17" s="42">
        <f t="shared" si="9"/>
        <v>0.85818826110489921</v>
      </c>
      <c r="L17" s="42">
        <f t="shared" si="2"/>
        <v>1.1033446164589387</v>
      </c>
      <c r="M17" s="42">
        <f t="shared" si="2"/>
        <v>1.3305162303921669</v>
      </c>
      <c r="N17" s="42">
        <f t="shared" si="2"/>
        <v>1.541022610537973</v>
      </c>
      <c r="O17" s="42">
        <f t="shared" si="2"/>
        <v>1.7360875839664824</v>
      </c>
      <c r="P17" s="42">
        <f t="shared" si="2"/>
        <v>1.9168495631325282</v>
      </c>
      <c r="Q17" s="43">
        <f t="shared" si="2"/>
        <v>2.0843735672805268</v>
      </c>
      <c r="R17" s="32">
        <f t="shared" si="3"/>
        <v>0.30811331480575727</v>
      </c>
      <c r="S17" s="32">
        <f t="shared" si="4"/>
        <v>0.37760283488615565</v>
      </c>
      <c r="T17" s="32">
        <f t="shared" si="5"/>
        <v>0.44625789577454761</v>
      </c>
      <c r="U17" s="32">
        <f t="shared" si="6"/>
        <v>0.59362334038280218</v>
      </c>
      <c r="V17" s="32">
        <f t="shared" si="7"/>
        <v>0.61789554799552737</v>
      </c>
      <c r="W17" s="32">
        <f t="shared" si="8"/>
        <v>0.68655060888391939</v>
      </c>
    </row>
    <row r="18" spans="1:23">
      <c r="C18" s="2" t="s">
        <v>51</v>
      </c>
      <c r="D18" s="2"/>
      <c r="F18" s="2" t="s">
        <v>50</v>
      </c>
      <c r="G18" s="2"/>
      <c r="H18" s="41">
        <v>9</v>
      </c>
      <c r="I18" s="42">
        <f t="shared" si="0"/>
        <v>0.41901969558722657</v>
      </c>
      <c r="J18" s="42">
        <f t="shared" si="1"/>
        <v>0.68566859277909797</v>
      </c>
      <c r="K18" s="42">
        <f t="shared" si="9"/>
        <v>0.95231748997096943</v>
      </c>
      <c r="L18" s="42">
        <f t="shared" si="2"/>
        <v>1.2190936987154544</v>
      </c>
      <c r="M18" s="42">
        <f t="shared" si="2"/>
        <v>1.463956010294011</v>
      </c>
      <c r="N18" s="42">
        <f t="shared" si="2"/>
        <v>1.6887053654977484</v>
      </c>
      <c r="O18" s="42">
        <f t="shared" si="2"/>
        <v>1.8949994712099056</v>
      </c>
      <c r="P18" s="42">
        <f t="shared" si="2"/>
        <v>2.0843735672805268</v>
      </c>
      <c r="Q18" s="43">
        <f t="shared" si="2"/>
        <v>2.2582614360057236</v>
      </c>
      <c r="R18" s="32">
        <f t="shared" si="3"/>
        <v>0.34500295848105117</v>
      </c>
      <c r="S18" s="32">
        <f t="shared" si="4"/>
        <v>0.41901969558722657</v>
      </c>
      <c r="T18" s="32">
        <f t="shared" si="5"/>
        <v>0.4952050947849041</v>
      </c>
      <c r="U18" s="32">
        <f t="shared" si="6"/>
        <v>0.66166614520956035</v>
      </c>
      <c r="V18" s="32">
        <f t="shared" si="7"/>
        <v>0.68566859277909797</v>
      </c>
      <c r="W18" s="32">
        <f t="shared" si="8"/>
        <v>0.76185399197677561</v>
      </c>
    </row>
    <row r="19" spans="1:23">
      <c r="A19" t="s">
        <v>36</v>
      </c>
      <c r="C19">
        <v>1</v>
      </c>
      <c r="D19" s="44">
        <v>1</v>
      </c>
      <c r="E19" s="45">
        <f>IF($H$4&gt;0,ROUND($L$3*D19,2),D19)</f>
        <v>1</v>
      </c>
      <c r="F19" s="46">
        <f>(E18+E19)</f>
        <v>1</v>
      </c>
      <c r="G19" s="2"/>
      <c r="H19" s="41">
        <v>10</v>
      </c>
      <c r="I19" s="42">
        <f t="shared" si="0"/>
        <v>0.45926996240002232</v>
      </c>
      <c r="J19" s="42">
        <f t="shared" si="1"/>
        <v>0.75153266574549105</v>
      </c>
      <c r="K19" s="42">
        <f t="shared" si="9"/>
        <v>1.0437953690909598</v>
      </c>
      <c r="L19" s="42">
        <f t="shared" si="2"/>
        <v>1.3305162303921669</v>
      </c>
      <c r="M19" s="42">
        <f t="shared" si="2"/>
        <v>1.5911906452361306</v>
      </c>
      <c r="N19" s="42">
        <f t="shared" si="2"/>
        <v>1.8281883090666542</v>
      </c>
      <c r="O19" s="42">
        <f t="shared" si="2"/>
        <v>2.0436778028459193</v>
      </c>
      <c r="P19" s="42">
        <f t="shared" si="2"/>
        <v>2.2396627188711897</v>
      </c>
      <c r="Q19" s="43">
        <f t="shared" si="2"/>
        <v>2.418010550126299</v>
      </c>
      <c r="R19" s="32">
        <f t="shared" si="3"/>
        <v>0.38154293991780525</v>
      </c>
      <c r="S19" s="32">
        <f t="shared" si="4"/>
        <v>0.45926996240002232</v>
      </c>
      <c r="T19" s="32">
        <f t="shared" si="5"/>
        <v>0.54277359192729913</v>
      </c>
      <c r="U19" s="32">
        <f t="shared" si="6"/>
        <v>0.72842516197820018</v>
      </c>
      <c r="V19" s="32">
        <f t="shared" si="7"/>
        <v>0.75153266574549105</v>
      </c>
      <c r="W19" s="32">
        <f t="shared" si="8"/>
        <v>0.8350362952727679</v>
      </c>
    </row>
    <row r="20" spans="1:23">
      <c r="A20" t="s">
        <v>37</v>
      </c>
      <c r="C20" s="2">
        <v>2</v>
      </c>
      <c r="D20" s="44">
        <v>0.7</v>
      </c>
      <c r="E20" s="45">
        <f t="shared" ref="E20:E68" si="10">IF($H$4&gt;0,ROUND($L$3*D20,2),D20)</f>
        <v>0.7</v>
      </c>
      <c r="F20" s="46">
        <f>(F19+E20)</f>
        <v>1.7</v>
      </c>
      <c r="G20" s="2"/>
      <c r="H20" s="41">
        <v>11</v>
      </c>
      <c r="I20" s="42">
        <f t="shared" si="0"/>
        <v>0.49838649494707654</v>
      </c>
      <c r="J20" s="42">
        <f t="shared" si="1"/>
        <v>0.81554153718612521</v>
      </c>
      <c r="K20" s="42">
        <f t="shared" si="9"/>
        <v>1.132696579425174</v>
      </c>
      <c r="L20" s="42">
        <f t="shared" si="2"/>
        <v>1.4377739522479969</v>
      </c>
      <c r="M20" s="42">
        <f t="shared" si="2"/>
        <v>1.7125092472424852</v>
      </c>
      <c r="N20" s="42">
        <f t="shared" si="2"/>
        <v>1.9599314602567486</v>
      </c>
      <c r="O20" s="42">
        <f t="shared" si="2"/>
        <v>2.1828016837769373</v>
      </c>
      <c r="P20" s="42">
        <f t="shared" si="2"/>
        <v>2.3836664577327928</v>
      </c>
      <c r="Q20" s="43">
        <f t="shared" si="2"/>
        <v>2.5648886544639486</v>
      </c>
      <c r="R20" s="32">
        <f t="shared" si="3"/>
        <v>0.41773657342510062</v>
      </c>
      <c r="S20" s="32">
        <f t="shared" si="4"/>
        <v>0.49838649494707654</v>
      </c>
      <c r="T20" s="32">
        <f t="shared" si="5"/>
        <v>0.58900222130109048</v>
      </c>
      <c r="U20" s="32">
        <f t="shared" si="6"/>
        <v>0.79392461237950052</v>
      </c>
      <c r="V20" s="32">
        <f t="shared" si="7"/>
        <v>0.81554153718612521</v>
      </c>
      <c r="W20" s="32">
        <f t="shared" si="8"/>
        <v>0.90615726354013926</v>
      </c>
    </row>
    <row r="21" spans="1:23">
      <c r="A21" t="s">
        <v>38</v>
      </c>
      <c r="C21">
        <v>3</v>
      </c>
      <c r="D21" s="44">
        <f>1/C20</f>
        <v>0.5</v>
      </c>
      <c r="E21" s="45">
        <f t="shared" si="10"/>
        <v>0.5</v>
      </c>
      <c r="F21" s="46">
        <f t="shared" ref="F21:F68" si="11">(F20+E21)</f>
        <v>2.2000000000000002</v>
      </c>
      <c r="G21" s="2"/>
      <c r="H21" s="41">
        <v>12</v>
      </c>
      <c r="I21" s="42">
        <f t="shared" si="0"/>
        <v>0.5364012274347999</v>
      </c>
      <c r="J21" s="42">
        <f t="shared" si="1"/>
        <v>0.87774746307512708</v>
      </c>
      <c r="K21" s="42">
        <f t="shared" si="9"/>
        <v>1.2190936987154544</v>
      </c>
      <c r="L21" s="42">
        <f t="shared" si="2"/>
        <v>1.541022610537973</v>
      </c>
      <c r="M21" s="42">
        <f t="shared" si="2"/>
        <v>1.8281883090666542</v>
      </c>
      <c r="N21" s="42">
        <f t="shared" si="2"/>
        <v>2.0843735672805268</v>
      </c>
      <c r="O21" s="42">
        <f t="shared" si="2"/>
        <v>2.3130178882984116</v>
      </c>
      <c r="P21" s="42">
        <f t="shared" si="2"/>
        <v>2.5172843999837666</v>
      </c>
      <c r="Q21" s="43">
        <f t="shared" si="2"/>
        <v>2.700083597904444</v>
      </c>
      <c r="R21" s="32">
        <f t="shared" si="3"/>
        <v>0.45358714189700361</v>
      </c>
      <c r="S21" s="32">
        <f t="shared" si="4"/>
        <v>0.5364012274347999</v>
      </c>
      <c r="T21" s="32">
        <f t="shared" si="5"/>
        <v>0.63392872333203631</v>
      </c>
      <c r="U21" s="32">
        <f t="shared" si="6"/>
        <v>0.85818826110489921</v>
      </c>
      <c r="V21" s="32">
        <f t="shared" si="7"/>
        <v>0.87774746307512708</v>
      </c>
      <c r="W21" s="32">
        <f t="shared" si="8"/>
        <v>0.97527495897236349</v>
      </c>
    </row>
    <row r="22" spans="1:23">
      <c r="A22" t="s">
        <v>39</v>
      </c>
      <c r="C22" s="2">
        <v>4</v>
      </c>
      <c r="D22" s="44">
        <f t="shared" ref="D22:D68" si="12">1/C21</f>
        <v>0.33333333333333331</v>
      </c>
      <c r="E22" s="45">
        <f t="shared" si="10"/>
        <v>0.33333333333333331</v>
      </c>
      <c r="F22" s="46">
        <f t="shared" si="11"/>
        <v>2.5333333333333337</v>
      </c>
      <c r="G22" s="2"/>
      <c r="H22" s="41">
        <v>13</v>
      </c>
      <c r="I22" s="42">
        <f t="shared" si="0"/>
        <v>0.57334519519004012</v>
      </c>
      <c r="J22" s="42">
        <f t="shared" si="1"/>
        <v>0.93820122849279297</v>
      </c>
      <c r="K22" s="42">
        <f t="shared" si="9"/>
        <v>1.3030572617955458</v>
      </c>
      <c r="L22" s="42">
        <f t="shared" si="2"/>
        <v>1.6404122561725925</v>
      </c>
      <c r="M22" s="42">
        <f t="shared" si="2"/>
        <v>1.9384928904130023</v>
      </c>
      <c r="N22" s="42">
        <f t="shared" si="2"/>
        <v>2.2019346596862865</v>
      </c>
      <c r="O22" s="42">
        <f t="shared" si="2"/>
        <v>2.4349435199005609</v>
      </c>
      <c r="P22" s="42">
        <f t="shared" si="2"/>
        <v>2.6413666384248398</v>
      </c>
      <c r="Q22" s="43">
        <f t="shared" si="2"/>
        <v>2.8247001133591771</v>
      </c>
      <c r="R22" s="32">
        <f t="shared" si="3"/>
        <v>0.48909789711033597</v>
      </c>
      <c r="S22" s="32">
        <f t="shared" si="4"/>
        <v>0.57334519519004012</v>
      </c>
      <c r="T22" s="32">
        <f t="shared" si="5"/>
        <v>0.67758977613368387</v>
      </c>
      <c r="U22" s="32">
        <f t="shared" si="6"/>
        <v>0.92123942446894402</v>
      </c>
      <c r="V22" s="32">
        <f t="shared" si="7"/>
        <v>0.93820122849279297</v>
      </c>
      <c r="W22" s="32">
        <f t="shared" si="8"/>
        <v>1.0424458094364366</v>
      </c>
    </row>
    <row r="23" spans="1:23">
      <c r="A23" t="s">
        <v>40</v>
      </c>
      <c r="C23">
        <v>5</v>
      </c>
      <c r="D23" s="44">
        <f t="shared" si="12"/>
        <v>0.25</v>
      </c>
      <c r="E23" s="45">
        <f t="shared" si="10"/>
        <v>0.25</v>
      </c>
      <c r="F23" s="46">
        <f t="shared" si="11"/>
        <v>2.7833333333333337</v>
      </c>
      <c r="G23" s="2"/>
      <c r="H23" s="41">
        <v>14</v>
      </c>
      <c r="I23" s="42">
        <f t="shared" si="0"/>
        <v>0.60924856134324845</v>
      </c>
      <c r="J23" s="42">
        <f t="shared" si="1"/>
        <v>0.99695219128895196</v>
      </c>
      <c r="K23" s="42">
        <f t="shared" si="9"/>
        <v>1.3846558212346556</v>
      </c>
      <c r="L23" s="42">
        <f t="shared" si="2"/>
        <v>1.7360875839664824</v>
      </c>
      <c r="M23" s="42">
        <f t="shared" si="2"/>
        <v>2.0436778028459193</v>
      </c>
      <c r="N23" s="42">
        <f t="shared" si="2"/>
        <v>2.3130178882984116</v>
      </c>
      <c r="O23" s="42">
        <f t="shared" si="2"/>
        <v>2.5491668325865207</v>
      </c>
      <c r="P23" s="42">
        <f t="shared" si="2"/>
        <v>2.7567121337473859</v>
      </c>
      <c r="Q23" s="43">
        <f t="shared" si="2"/>
        <v>2.939756715771769</v>
      </c>
      <c r="R23" s="32">
        <f t="shared" si="3"/>
        <v>0.52427206001962057</v>
      </c>
      <c r="S23" s="32">
        <f t="shared" si="4"/>
        <v>0.60924856134324845</v>
      </c>
      <c r="T23" s="32">
        <f t="shared" si="5"/>
        <v>0.72002102704202098</v>
      </c>
      <c r="U23" s="32">
        <f t="shared" si="6"/>
        <v>0.98310097886954151</v>
      </c>
      <c r="V23" s="32">
        <f t="shared" si="7"/>
        <v>0.99695219128895196</v>
      </c>
      <c r="W23" s="32">
        <f t="shared" si="8"/>
        <v>1.1077246569877246</v>
      </c>
    </row>
    <row r="24" spans="1:23">
      <c r="A24" t="s">
        <v>41</v>
      </c>
      <c r="C24" s="2">
        <v>6</v>
      </c>
      <c r="D24" s="44">
        <f t="shared" si="12"/>
        <v>0.2</v>
      </c>
      <c r="E24" s="45">
        <f t="shared" si="10"/>
        <v>0.2</v>
      </c>
      <c r="F24" s="46">
        <f t="shared" si="11"/>
        <v>2.9833333333333338</v>
      </c>
      <c r="G24" s="2"/>
      <c r="H24" s="41">
        <v>15</v>
      </c>
      <c r="I24" s="42">
        <f t="shared" si="0"/>
        <v>0.64414064452936481</v>
      </c>
      <c r="J24" s="42">
        <f t="shared" si="1"/>
        <v>1.0540483274116879</v>
      </c>
      <c r="K24" s="42">
        <f t="shared" si="9"/>
        <v>1.463956010294011</v>
      </c>
      <c r="L24" s="42">
        <f t="shared" si="2"/>
        <v>1.8281883090666542</v>
      </c>
      <c r="M24" s="42">
        <f t="shared" si="2"/>
        <v>2.1439886637069172</v>
      </c>
      <c r="N24" s="42">
        <f t="shared" si="2"/>
        <v>2.418010550126299</v>
      </c>
      <c r="O24" s="42">
        <f t="shared" si="2"/>
        <v>2.656246802295172</v>
      </c>
      <c r="P24" s="42">
        <f t="shared" si="2"/>
        <v>2.864066749516982</v>
      </c>
      <c r="Q24" s="43">
        <f t="shared" si="2"/>
        <v>3.0461844885260962</v>
      </c>
      <c r="R24" s="32">
        <f t="shared" si="3"/>
        <v>0.55911282104923732</v>
      </c>
      <c r="S24" s="32">
        <f t="shared" si="4"/>
        <v>0.64414064452936481</v>
      </c>
      <c r="T24" s="32">
        <f t="shared" si="5"/>
        <v>0.7612571253528857</v>
      </c>
      <c r="U24" s="32">
        <f t="shared" si="6"/>
        <v>1.0437953690909598</v>
      </c>
      <c r="V24" s="32">
        <f t="shared" si="7"/>
        <v>1.0540483274116879</v>
      </c>
      <c r="W24" s="32">
        <f t="shared" si="8"/>
        <v>1.1711648082352089</v>
      </c>
    </row>
    <row r="25" spans="1:23">
      <c r="A25" t="s">
        <v>42</v>
      </c>
      <c r="C25">
        <v>7</v>
      </c>
      <c r="D25" s="44">
        <f t="shared" si="12"/>
        <v>0.16666666666666666</v>
      </c>
      <c r="E25" s="45">
        <f t="shared" si="10"/>
        <v>0.16666666666666666</v>
      </c>
      <c r="F25" s="46">
        <f t="shared" si="11"/>
        <v>3.1500000000000004</v>
      </c>
      <c r="G25" s="2"/>
      <c r="H25" s="41">
        <v>16</v>
      </c>
      <c r="I25" s="42">
        <f t="shared" si="0"/>
        <v>0.67804994863670809</v>
      </c>
      <c r="J25" s="42">
        <f t="shared" si="1"/>
        <v>1.1095362795873405</v>
      </c>
      <c r="K25" s="42">
        <f t="shared" si="9"/>
        <v>1.541022610537973</v>
      </c>
      <c r="L25" s="42">
        <f t="shared" si="2"/>
        <v>1.9168495631325282</v>
      </c>
      <c r="M25" s="42">
        <f t="shared" si="2"/>
        <v>2.2396627188711897</v>
      </c>
      <c r="N25" s="42">
        <f t="shared" si="2"/>
        <v>2.5172843999837666</v>
      </c>
      <c r="O25" s="42">
        <f t="shared" si="2"/>
        <v>2.7567121337473859</v>
      </c>
      <c r="P25" s="42">
        <f t="shared" si="2"/>
        <v>2.9641219555216067</v>
      </c>
      <c r="Q25" s="43">
        <f t="shared" si="2"/>
        <v>3.1448282851048899</v>
      </c>
      <c r="R25" s="32">
        <f t="shared" si="3"/>
        <v>0.59362334038280218</v>
      </c>
      <c r="S25" s="32">
        <f t="shared" si="4"/>
        <v>0.67804994863670809</v>
      </c>
      <c r="T25" s="32">
        <f t="shared" si="5"/>
        <v>0.80133175747974594</v>
      </c>
      <c r="U25" s="32">
        <f t="shared" si="6"/>
        <v>1.1033446164589387</v>
      </c>
      <c r="V25" s="32">
        <f t="shared" si="7"/>
        <v>1.1095362795873405</v>
      </c>
      <c r="W25" s="32">
        <f t="shared" si="8"/>
        <v>1.2328180884303785</v>
      </c>
    </row>
    <row r="26" spans="1:23">
      <c r="A26" t="s">
        <v>43</v>
      </c>
      <c r="C26" s="2">
        <v>8</v>
      </c>
      <c r="D26" s="44">
        <f t="shared" si="12"/>
        <v>0.14285714285714285</v>
      </c>
      <c r="E26" s="45">
        <f t="shared" si="10"/>
        <v>0.14285714285714285</v>
      </c>
      <c r="F26" s="46">
        <f t="shared" si="11"/>
        <v>3.2928571428571431</v>
      </c>
      <c r="G26" s="2"/>
      <c r="H26" s="41">
        <v>17</v>
      </c>
      <c r="I26" s="42">
        <f t="shared" si="0"/>
        <v>0.7110041954831402</v>
      </c>
      <c r="J26" s="42">
        <f t="shared" si="1"/>
        <v>1.163461410790593</v>
      </c>
      <c r="K26" s="42">
        <f t="shared" si="9"/>
        <v>1.6159186260980458</v>
      </c>
      <c r="L26" s="42">
        <f t="shared" si="9"/>
        <v>2.0022022835112407</v>
      </c>
      <c r="M26" s="42">
        <f t="shared" si="9"/>
        <v>2.3309293892247545</v>
      </c>
      <c r="N26" s="42">
        <f t="shared" si="9"/>
        <v>2.6111954644309074</v>
      </c>
      <c r="O26" s="42">
        <f t="shared" si="9"/>
        <v>2.8510602633543747</v>
      </c>
      <c r="P26" s="42">
        <f t="shared" si="9"/>
        <v>3.0575146675872937</v>
      </c>
      <c r="Q26" s="43">
        <f t="shared" si="9"/>
        <v>3.2364501107013646</v>
      </c>
      <c r="R26" s="32">
        <f t="shared" si="3"/>
        <v>0.6278067482498112</v>
      </c>
      <c r="S26" s="32">
        <f t="shared" si="4"/>
        <v>0.7110041954831402</v>
      </c>
      <c r="T26" s="32">
        <f t="shared" si="5"/>
        <v>0.84027768557098381</v>
      </c>
      <c r="U26" s="32">
        <f t="shared" si="6"/>
        <v>1.1617703268674728</v>
      </c>
      <c r="V26" s="32">
        <f t="shared" si="7"/>
        <v>1.163461410790593</v>
      </c>
      <c r="W26" s="32">
        <f t="shared" si="8"/>
        <v>1.2927349008784368</v>
      </c>
    </row>
    <row r="27" spans="1:23">
      <c r="A27" t="s">
        <v>44</v>
      </c>
      <c r="C27">
        <v>9</v>
      </c>
      <c r="D27" s="44">
        <f t="shared" si="12"/>
        <v>0.125</v>
      </c>
      <c r="E27" s="45">
        <f t="shared" si="10"/>
        <v>0.125</v>
      </c>
      <c r="F27" s="46">
        <f t="shared" si="11"/>
        <v>3.4178571428571431</v>
      </c>
      <c r="G27" s="2"/>
      <c r="H27" s="41">
        <v>18</v>
      </c>
      <c r="I27" s="42">
        <f t="shared" si="0"/>
        <v>0.74303036081900931</v>
      </c>
      <c r="J27" s="42">
        <f t="shared" si="1"/>
        <v>1.2190936987154544</v>
      </c>
      <c r="K27" s="42">
        <f t="shared" si="9"/>
        <v>1.6887053654977484</v>
      </c>
      <c r="L27" s="42">
        <f t="shared" si="9"/>
        <v>2.0843735672805268</v>
      </c>
      <c r="M27" s="42">
        <f t="shared" si="9"/>
        <v>2.418010550126299</v>
      </c>
      <c r="N27" s="42">
        <f t="shared" si="9"/>
        <v>2.700083597904444</v>
      </c>
      <c r="O27" s="42">
        <f t="shared" si="9"/>
        <v>2.939756715771769</v>
      </c>
      <c r="P27" s="42">
        <f t="shared" si="9"/>
        <v>3.1448282851048899</v>
      </c>
      <c r="Q27" s="43">
        <f t="shared" si="9"/>
        <v>3.3217341174695032</v>
      </c>
      <c r="R27" s="32">
        <f t="shared" si="3"/>
        <v>0.66166614520956035</v>
      </c>
      <c r="S27" s="32">
        <f t="shared" si="4"/>
        <v>0.74303036081900931</v>
      </c>
      <c r="T27" s="32">
        <f t="shared" si="5"/>
        <v>0.87812679005882921</v>
      </c>
      <c r="U27" s="32">
        <f t="shared" si="6"/>
        <v>1.2190936987154544</v>
      </c>
      <c r="V27" s="32">
        <f t="shared" si="7"/>
        <v>1.2158678631583788</v>
      </c>
      <c r="W27" s="32">
        <f t="shared" si="8"/>
        <v>1.3509642923981988</v>
      </c>
    </row>
    <row r="28" spans="1:23">
      <c r="A28" t="s">
        <v>45</v>
      </c>
      <c r="C28" s="2">
        <v>10</v>
      </c>
      <c r="D28" s="44">
        <f t="shared" si="12"/>
        <v>0.1111111111111111</v>
      </c>
      <c r="E28" s="45">
        <f t="shared" si="10"/>
        <v>0.1111111111111111</v>
      </c>
      <c r="F28" s="46">
        <f t="shared" si="11"/>
        <v>3.5289682539682543</v>
      </c>
      <c r="G28" s="2"/>
      <c r="H28" s="41">
        <v>19</v>
      </c>
      <c r="I28" s="42">
        <f t="shared" si="0"/>
        <v>0.7741547133751453</v>
      </c>
      <c r="J28" s="42">
        <f t="shared" si="1"/>
        <v>1.27533553081839</v>
      </c>
      <c r="K28" s="42">
        <f t="shared" si="9"/>
        <v>1.7594425303980574</v>
      </c>
      <c r="L28" s="42">
        <f t="shared" si="9"/>
        <v>2.1634869675617074</v>
      </c>
      <c r="M28" s="42">
        <f t="shared" si="9"/>
        <v>2.5011205914520183</v>
      </c>
      <c r="N28" s="42">
        <f t="shared" si="9"/>
        <v>2.7842719869453356</v>
      </c>
      <c r="O28" s="42">
        <f t="shared" si="9"/>
        <v>3.0232349812303569</v>
      </c>
      <c r="P28" s="42">
        <f t="shared" si="9"/>
        <v>3.2265947559358219</v>
      </c>
      <c r="Q28" s="43">
        <f t="shared" si="9"/>
        <v>3.4012925918335153</v>
      </c>
      <c r="R28" s="32">
        <f t="shared" si="3"/>
        <v>0.6952046024323798</v>
      </c>
      <c r="S28" s="32">
        <f t="shared" si="4"/>
        <v>0.7741547133751453</v>
      </c>
      <c r="T28" s="32">
        <f t="shared" si="5"/>
        <v>0.91491011580698989</v>
      </c>
      <c r="U28" s="32">
        <f t="shared" si="6"/>
        <v>1.27533553081839</v>
      </c>
      <c r="V28" s="32">
        <f t="shared" si="7"/>
        <v>1.2667986218866012</v>
      </c>
      <c r="W28" s="32">
        <f t="shared" si="8"/>
        <v>1.4075540243184461</v>
      </c>
    </row>
    <row r="29" spans="1:23">
      <c r="A29" t="s">
        <v>46</v>
      </c>
      <c r="C29">
        <v>11</v>
      </c>
      <c r="D29" s="44">
        <f t="shared" si="12"/>
        <v>0.1</v>
      </c>
      <c r="E29" s="45">
        <f t="shared" si="10"/>
        <v>0.1</v>
      </c>
      <c r="F29" s="46">
        <f t="shared" si="11"/>
        <v>3.6289682539682544</v>
      </c>
      <c r="G29" s="2"/>
      <c r="H29" s="41">
        <v>20</v>
      </c>
      <c r="I29" s="42">
        <f t="shared" si="0"/>
        <v>0.80440285598932781</v>
      </c>
      <c r="J29" s="42">
        <f t="shared" si="1"/>
        <v>1.3305162303921669</v>
      </c>
      <c r="K29" s="42">
        <f t="shared" si="9"/>
        <v>1.8281883090666542</v>
      </c>
      <c r="L29" s="42">
        <f t="shared" si="9"/>
        <v>2.2396627188711897</v>
      </c>
      <c r="M29" s="42">
        <f t="shared" si="9"/>
        <v>2.5804663242918529</v>
      </c>
      <c r="N29" s="42">
        <f t="shared" si="9"/>
        <v>2.864066749516982</v>
      </c>
      <c r="O29" s="42">
        <f t="shared" si="9"/>
        <v>3.101896940627662</v>
      </c>
      <c r="P29" s="42">
        <f t="shared" si="9"/>
        <v>3.3032974032503892</v>
      </c>
      <c r="Q29" s="43">
        <f t="shared" si="9"/>
        <v>3.4756723946662684</v>
      </c>
      <c r="R29" s="32">
        <f t="shared" si="3"/>
        <v>0.72842516197820018</v>
      </c>
      <c r="S29" s="32">
        <f t="shared" si="4"/>
        <v>0.80440285598932781</v>
      </c>
      <c r="T29" s="32">
        <f t="shared" si="5"/>
        <v>0.95065792071466027</v>
      </c>
      <c r="U29" s="32">
        <f t="shared" si="6"/>
        <v>1.3305162303921669</v>
      </c>
      <c r="V29" s="32">
        <f t="shared" si="7"/>
        <v>1.3162955825279909</v>
      </c>
      <c r="W29" s="32">
        <f t="shared" si="8"/>
        <v>1.4625506472533234</v>
      </c>
    </row>
    <row r="30" spans="1:23">
      <c r="A30" t="s">
        <v>47</v>
      </c>
      <c r="C30" s="2">
        <v>12</v>
      </c>
      <c r="D30" s="44">
        <f t="shared" si="12"/>
        <v>9.0909090909090912E-2</v>
      </c>
      <c r="E30" s="45">
        <f t="shared" si="10"/>
        <v>9.0909090909090912E-2</v>
      </c>
      <c r="F30" s="46">
        <f t="shared" si="11"/>
        <v>3.7198773448773452</v>
      </c>
      <c r="G30" s="2"/>
      <c r="H30" s="41">
        <v>21</v>
      </c>
      <c r="I30" s="42">
        <f t="shared" si="0"/>
        <v>0.8337997673323585</v>
      </c>
      <c r="J30" s="42">
        <f t="shared" si="1"/>
        <v>1.3846558212346556</v>
      </c>
      <c r="K30" s="42">
        <f t="shared" si="9"/>
        <v>1.8949994712099056</v>
      </c>
      <c r="L30" s="42">
        <f t="shared" si="9"/>
        <v>2.3130178882984116</v>
      </c>
      <c r="M30" s="42">
        <f t="shared" si="9"/>
        <v>2.656246802295172</v>
      </c>
      <c r="N30" s="42">
        <f t="shared" si="9"/>
        <v>2.939756715771769</v>
      </c>
      <c r="O30" s="42">
        <f t="shared" si="9"/>
        <v>3.1761137798944441</v>
      </c>
      <c r="P30" s="42">
        <f t="shared" si="9"/>
        <v>3.3753742393019905</v>
      </c>
      <c r="Q30" s="43">
        <f t="shared" si="9"/>
        <v>3.5453614450913626</v>
      </c>
      <c r="R30" s="32">
        <f t="shared" si="3"/>
        <v>0.76133083707247651</v>
      </c>
      <c r="S30" s="32">
        <f t="shared" si="4"/>
        <v>0.8337997673323585</v>
      </c>
      <c r="T30" s="32">
        <f t="shared" si="5"/>
        <v>0.98539972502915096</v>
      </c>
      <c r="U30" s="32">
        <f t="shared" si="6"/>
        <v>1.3846558212346556</v>
      </c>
      <c r="V30" s="32">
        <f t="shared" si="7"/>
        <v>1.3643996192711321</v>
      </c>
      <c r="W30" s="32">
        <f t="shared" si="8"/>
        <v>1.5159995769679246</v>
      </c>
    </row>
    <row r="31" spans="1:23">
      <c r="A31" t="s">
        <v>48</v>
      </c>
      <c r="C31">
        <v>13</v>
      </c>
      <c r="D31" s="44">
        <f t="shared" si="12"/>
        <v>8.3333333333333329E-2</v>
      </c>
      <c r="E31" s="45">
        <f t="shared" si="10"/>
        <v>8.3333333333333329E-2</v>
      </c>
      <c r="F31" s="46">
        <f t="shared" si="11"/>
        <v>3.8032106782106787</v>
      </c>
      <c r="G31" s="2"/>
      <c r="H31" s="41">
        <v>22</v>
      </c>
      <c r="I31" s="42">
        <f t="shared" si="0"/>
        <v>0.86236984251296933</v>
      </c>
      <c r="J31" s="42">
        <f t="shared" si="1"/>
        <v>1.4377739522479969</v>
      </c>
      <c r="K31" s="42">
        <f t="shared" si="9"/>
        <v>1.9599314602567486</v>
      </c>
      <c r="L31" s="42">
        <f t="shared" si="9"/>
        <v>2.3836664577327928</v>
      </c>
      <c r="M31" s="42">
        <f t="shared" si="9"/>
        <v>2.7286531169420787</v>
      </c>
      <c r="N31" s="42">
        <f t="shared" si="9"/>
        <v>3.0116134263288741</v>
      </c>
      <c r="O31" s="42">
        <f t="shared" si="9"/>
        <v>3.2462272938713364</v>
      </c>
      <c r="P31" s="42">
        <f t="shared" si="9"/>
        <v>3.4432215256707175</v>
      </c>
      <c r="Q31" s="43">
        <f t="shared" si="9"/>
        <v>3.6107949680095275</v>
      </c>
      <c r="R31" s="32">
        <f t="shared" si="3"/>
        <v>0.79392461237950052</v>
      </c>
      <c r="S31" s="32">
        <f t="shared" si="4"/>
        <v>0.86236984251296933</v>
      </c>
      <c r="T31" s="32">
        <f t="shared" si="5"/>
        <v>1.0191643593335094</v>
      </c>
      <c r="U31" s="32">
        <f t="shared" si="6"/>
        <v>1.4377739522479969</v>
      </c>
      <c r="V31" s="32">
        <f t="shared" si="7"/>
        <v>1.4111506513848588</v>
      </c>
      <c r="W31" s="32">
        <f t="shared" si="8"/>
        <v>1.5679451682053989</v>
      </c>
    </row>
    <row r="32" spans="1:23">
      <c r="A32" t="s">
        <v>54</v>
      </c>
      <c r="C32" s="2">
        <v>14</v>
      </c>
      <c r="D32" s="44">
        <f t="shared" si="12"/>
        <v>7.6923076923076927E-2</v>
      </c>
      <c r="E32" s="45">
        <f t="shared" si="10"/>
        <v>7.6923076923076927E-2</v>
      </c>
      <c r="F32" s="46">
        <f t="shared" si="11"/>
        <v>3.8801337551337558</v>
      </c>
      <c r="G32" s="2"/>
      <c r="H32" s="41">
        <v>23</v>
      </c>
      <c r="I32" s="42">
        <f t="shared" si="0"/>
        <v>0.89013693087970658</v>
      </c>
      <c r="J32" s="42">
        <f t="shared" si="1"/>
        <v>1.4898899064424023</v>
      </c>
      <c r="K32" s="42">
        <f t="shared" si="9"/>
        <v>2.0230384792720604</v>
      </c>
      <c r="L32" s="42">
        <f t="shared" si="9"/>
        <v>2.4517193481499251</v>
      </c>
      <c r="M32" s="42">
        <f t="shared" si="9"/>
        <v>2.7978682122309988</v>
      </c>
      <c r="N32" s="42">
        <f t="shared" si="9"/>
        <v>3.0798913480872465</v>
      </c>
      <c r="O32" s="42">
        <f t="shared" si="9"/>
        <v>3.3125514688095783</v>
      </c>
      <c r="P32" s="42">
        <f t="shared" si="9"/>
        <v>3.5071973906379239</v>
      </c>
      <c r="Q32" s="43">
        <f t="shared" si="9"/>
        <v>3.672361333633781</v>
      </c>
      <c r="R32" s="32">
        <f t="shared" si="3"/>
        <v>0.82620944427312082</v>
      </c>
      <c r="S32" s="32">
        <f t="shared" si="4"/>
        <v>0.89013693087970658</v>
      </c>
      <c r="T32" s="32">
        <f t="shared" si="5"/>
        <v>1.0519800092214715</v>
      </c>
      <c r="U32" s="32">
        <f t="shared" si="6"/>
        <v>1.4898899064424023</v>
      </c>
      <c r="V32" s="32">
        <f t="shared" si="7"/>
        <v>1.4565877050758833</v>
      </c>
      <c r="W32" s="32">
        <f t="shared" si="8"/>
        <v>1.6184307834176483</v>
      </c>
    </row>
    <row r="33" spans="1:23">
      <c r="A33" t="s">
        <v>55</v>
      </c>
      <c r="C33">
        <v>15</v>
      </c>
      <c r="D33" s="44">
        <f t="shared" si="12"/>
        <v>7.1428571428571425E-2</v>
      </c>
      <c r="E33" s="45">
        <f t="shared" si="10"/>
        <v>7.1428571428571425E-2</v>
      </c>
      <c r="F33" s="46">
        <f t="shared" si="11"/>
        <v>3.9515623265623274</v>
      </c>
      <c r="G33" s="2"/>
      <c r="H33" s="41">
        <v>24</v>
      </c>
      <c r="I33" s="42">
        <f t="shared" si="0"/>
        <v>0.9171243696034318</v>
      </c>
      <c r="J33" s="42">
        <f t="shared" si="1"/>
        <v>1.541022610537973</v>
      </c>
      <c r="K33" s="42">
        <f t="shared" si="9"/>
        <v>2.0843735672805268</v>
      </c>
      <c r="L33" s="42">
        <f t="shared" si="9"/>
        <v>2.5172843999837666</v>
      </c>
      <c r="M33" s="42">
        <f t="shared" si="9"/>
        <v>2.864066749516982</v>
      </c>
      <c r="N33" s="42">
        <f t="shared" si="9"/>
        <v>3.1448282851048899</v>
      </c>
      <c r="O33" s="42">
        <f t="shared" si="9"/>
        <v>3.3753742393019905</v>
      </c>
      <c r="P33" s="42">
        <f t="shared" si="9"/>
        <v>3.5676253664487083</v>
      </c>
      <c r="Q33" s="43">
        <f t="shared" si="9"/>
        <v>3.7304073990955131</v>
      </c>
      <c r="R33" s="32">
        <f t="shared" si="3"/>
        <v>0.85818826110489921</v>
      </c>
      <c r="S33" s="32">
        <f t="shared" si="4"/>
        <v>0.9171243696034318</v>
      </c>
      <c r="T33" s="32">
        <f t="shared" si="5"/>
        <v>1.083874254985874</v>
      </c>
      <c r="U33" s="32">
        <f t="shared" si="6"/>
        <v>1.541022610537973</v>
      </c>
      <c r="V33" s="32">
        <f t="shared" si="7"/>
        <v>1.5007489684419792</v>
      </c>
      <c r="W33" s="32">
        <f t="shared" si="8"/>
        <v>1.6674988538244215</v>
      </c>
    </row>
    <row r="34" spans="1:23">
      <c r="A34" t="s">
        <v>56</v>
      </c>
      <c r="C34" s="2">
        <v>16</v>
      </c>
      <c r="D34" s="44">
        <f t="shared" si="12"/>
        <v>6.6666666666666666E-2</v>
      </c>
      <c r="E34" s="45">
        <f t="shared" si="10"/>
        <v>6.6666666666666666E-2</v>
      </c>
      <c r="F34" s="46">
        <f t="shared" si="11"/>
        <v>4.0182289932289939</v>
      </c>
      <c r="G34" s="2"/>
      <c r="H34" s="41">
        <v>25</v>
      </c>
      <c r="I34" s="42">
        <f t="shared" si="0"/>
        <v>0.94335501203104355</v>
      </c>
      <c r="J34" s="42">
        <f t="shared" si="1"/>
        <v>1.5911906452361306</v>
      </c>
      <c r="K34" s="42">
        <f t="shared" si="9"/>
        <v>2.1439886637069172</v>
      </c>
      <c r="L34" s="42">
        <f t="shared" si="9"/>
        <v>2.5804663242918529</v>
      </c>
      <c r="M34" s="42">
        <f t="shared" si="9"/>
        <v>2.9274150399594645</v>
      </c>
      <c r="N34" s="42">
        <f t="shared" si="9"/>
        <v>3.2066459504277014</v>
      </c>
      <c r="O34" s="42">
        <f t="shared" si="9"/>
        <v>3.4349593309090087</v>
      </c>
      <c r="P34" s="42">
        <f t="shared" si="9"/>
        <v>3.6247977547922452</v>
      </c>
      <c r="Q34" s="43">
        <f t="shared" si="9"/>
        <v>3.7852433195459692</v>
      </c>
      <c r="R34" s="32">
        <f t="shared" si="3"/>
        <v>0.88986396346972851</v>
      </c>
      <c r="S34" s="32">
        <f t="shared" si="4"/>
        <v>0.94335501203104355</v>
      </c>
      <c r="T34" s="32">
        <f t="shared" si="5"/>
        <v>1.114874105127597</v>
      </c>
      <c r="U34" s="32">
        <f t="shared" si="6"/>
        <v>1.5911906452361306</v>
      </c>
      <c r="V34" s="32">
        <f t="shared" si="7"/>
        <v>1.5436718378689804</v>
      </c>
      <c r="W34" s="32">
        <f t="shared" si="8"/>
        <v>1.7151909309655338</v>
      </c>
    </row>
    <row r="35" spans="1:23">
      <c r="A35" t="s">
        <v>57</v>
      </c>
      <c r="C35">
        <v>17</v>
      </c>
      <c r="D35" s="44">
        <f t="shared" si="12"/>
        <v>6.25E-2</v>
      </c>
      <c r="E35" s="45">
        <f t="shared" si="10"/>
        <v>6.25E-2</v>
      </c>
      <c r="F35" s="46">
        <f t="shared" si="11"/>
        <v>4.0807289932289939</v>
      </c>
      <c r="G35" s="2"/>
      <c r="H35" s="41">
        <v>26</v>
      </c>
      <c r="I35" s="42">
        <f t="shared" si="0"/>
        <v>0.96885125026196606</v>
      </c>
      <c r="J35" s="42">
        <f t="shared" si="1"/>
        <v>1.6404122561725925</v>
      </c>
      <c r="K35" s="42">
        <f t="shared" si="9"/>
        <v>2.2019346596862865</v>
      </c>
      <c r="L35" s="42">
        <f t="shared" si="9"/>
        <v>2.6413666384248398</v>
      </c>
      <c r="M35" s="42">
        <f t="shared" si="9"/>
        <v>2.9880710513781388</v>
      </c>
      <c r="N35" s="42">
        <f t="shared" si="9"/>
        <v>3.2655506608302938</v>
      </c>
      <c r="O35" s="42">
        <f t="shared" si="9"/>
        <v>3.4915481181094337</v>
      </c>
      <c r="P35" s="42">
        <f t="shared" si="9"/>
        <v>3.6789787652857089</v>
      </c>
      <c r="Q35" s="43">
        <f t="shared" si="9"/>
        <v>3.8371468337567309</v>
      </c>
      <c r="R35" s="32">
        <f t="shared" si="3"/>
        <v>0.92123942446894402</v>
      </c>
      <c r="S35" s="32">
        <f t="shared" si="4"/>
        <v>0.96885125026196606</v>
      </c>
      <c r="T35" s="32">
        <f t="shared" si="5"/>
        <v>1.145006023036869</v>
      </c>
      <c r="U35" s="32">
        <f t="shared" si="6"/>
        <v>1.6404122561725925</v>
      </c>
      <c r="V35" s="32">
        <f t="shared" si="7"/>
        <v>1.5853929549741264</v>
      </c>
      <c r="W35" s="32">
        <f t="shared" si="8"/>
        <v>1.7615477277490292</v>
      </c>
    </row>
    <row r="36" spans="1:23">
      <c r="A36" t="s">
        <v>58</v>
      </c>
      <c r="C36" s="2">
        <v>18</v>
      </c>
      <c r="D36" s="44">
        <f t="shared" si="12"/>
        <v>5.8823529411764705E-2</v>
      </c>
      <c r="E36" s="45">
        <f t="shared" si="10"/>
        <v>5.8823529411764705E-2</v>
      </c>
      <c r="F36" s="46">
        <f t="shared" si="11"/>
        <v>4.1395525226407583</v>
      </c>
      <c r="G36" s="2"/>
      <c r="H36" s="41">
        <v>27</v>
      </c>
      <c r="I36" s="42">
        <f t="shared" si="0"/>
        <v>0.99363503184251833</v>
      </c>
      <c r="J36" s="42">
        <f t="shared" si="1"/>
        <v>1.6887053654977484</v>
      </c>
      <c r="K36" s="42">
        <f t="shared" si="9"/>
        <v>2.2582614360057236</v>
      </c>
      <c r="L36" s="42">
        <f t="shared" si="9"/>
        <v>2.700083597904444</v>
      </c>
      <c r="M36" s="42">
        <f t="shared" si="9"/>
        <v>3.0461844885260962</v>
      </c>
      <c r="N36" s="42">
        <f t="shared" si="9"/>
        <v>3.3217341174695032</v>
      </c>
      <c r="O36" s="42">
        <f t="shared" si="9"/>
        <v>3.5453614450913626</v>
      </c>
      <c r="P36" s="42">
        <f t="shared" si="9"/>
        <v>3.7304073990955131</v>
      </c>
      <c r="Q36" s="43">
        <f t="shared" si="9"/>
        <v>3.8863670519954656</v>
      </c>
      <c r="R36" s="32">
        <f t="shared" si="3"/>
        <v>0.95231748997096943</v>
      </c>
      <c r="S36" s="32">
        <f t="shared" si="4"/>
        <v>0.99363503184251833</v>
      </c>
      <c r="T36" s="32">
        <f t="shared" si="5"/>
        <v>1.1742959467229763</v>
      </c>
      <c r="U36" s="32">
        <f t="shared" si="6"/>
        <v>1.6887053654977484</v>
      </c>
      <c r="V36" s="32">
        <f t="shared" si="7"/>
        <v>1.6259482339241209</v>
      </c>
      <c r="W36" s="32">
        <f t="shared" si="8"/>
        <v>1.806609148804579</v>
      </c>
    </row>
    <row r="37" spans="1:23">
      <c r="A37" t="s">
        <v>59</v>
      </c>
      <c r="C37">
        <v>19</v>
      </c>
      <c r="D37" s="44">
        <f t="shared" si="12"/>
        <v>5.5555555555555552E-2</v>
      </c>
      <c r="E37" s="45">
        <f t="shared" si="10"/>
        <v>5.5555555555555552E-2</v>
      </c>
      <c r="F37" s="46">
        <f t="shared" si="11"/>
        <v>4.1951080781963137</v>
      </c>
      <c r="G37" s="2"/>
      <c r="H37" s="41">
        <v>28</v>
      </c>
      <c r="I37" s="42">
        <f t="shared" si="0"/>
        <v>1.0177278708513011</v>
      </c>
      <c r="J37" s="42">
        <f t="shared" si="1"/>
        <v>1.7360875839664824</v>
      </c>
      <c r="K37" s="42">
        <f t="shared" si="9"/>
        <v>2.3130178882984116</v>
      </c>
      <c r="L37" s="42">
        <f t="shared" si="9"/>
        <v>2.7567121337473859</v>
      </c>
      <c r="M37" s="42">
        <f t="shared" si="9"/>
        <v>3.101896940627662</v>
      </c>
      <c r="N37" s="42">
        <f t="shared" si="9"/>
        <v>3.3753742393019905</v>
      </c>
      <c r="O37" s="42">
        <f t="shared" si="9"/>
        <v>3.5966013726193267</v>
      </c>
      <c r="P37" s="42">
        <f t="shared" si="9"/>
        <v>3.7793000692567182</v>
      </c>
      <c r="Q37" s="43">
        <f t="shared" si="9"/>
        <v>3.9331277862671006</v>
      </c>
      <c r="R37" s="32">
        <f t="shared" si="3"/>
        <v>0.98310097886954151</v>
      </c>
      <c r="S37" s="32">
        <f t="shared" si="4"/>
        <v>1.0177278708513011</v>
      </c>
      <c r="T37" s="32">
        <f t="shared" si="5"/>
        <v>1.2027693019151742</v>
      </c>
      <c r="U37" s="32">
        <f t="shared" si="6"/>
        <v>1.7360875839664824</v>
      </c>
      <c r="V37" s="32">
        <f t="shared" si="7"/>
        <v>1.6653728795748564</v>
      </c>
      <c r="W37" s="32">
        <f t="shared" si="8"/>
        <v>1.8504143106387294</v>
      </c>
    </row>
    <row r="38" spans="1:23">
      <c r="A38" t="s">
        <v>60</v>
      </c>
      <c r="C38" s="2">
        <v>20</v>
      </c>
      <c r="D38" s="44">
        <f t="shared" si="12"/>
        <v>5.2631578947368418E-2</v>
      </c>
      <c r="E38" s="45">
        <f t="shared" si="10"/>
        <v>5.2631578947368418E-2</v>
      </c>
      <c r="F38" s="46">
        <f t="shared" si="11"/>
        <v>4.2477396571436818</v>
      </c>
      <c r="G38" s="2"/>
      <c r="H38" s="41">
        <v>29</v>
      </c>
      <c r="I38" s="42">
        <f t="shared" si="0"/>
        <v>1.041150853936329</v>
      </c>
      <c r="J38" s="42">
        <f t="shared" si="1"/>
        <v>1.7825762233654392</v>
      </c>
      <c r="K38" s="42">
        <f t="shared" si="9"/>
        <v>2.3662519407643838</v>
      </c>
      <c r="L38" s="42">
        <f t="shared" si="9"/>
        <v>2.8113438019491239</v>
      </c>
      <c r="M38" s="42">
        <f t="shared" si="9"/>
        <v>3.15534208702657</v>
      </c>
      <c r="N38" s="42">
        <f t="shared" si="9"/>
        <v>3.426636021263882</v>
      </c>
      <c r="O38" s="42">
        <f t="shared" si="9"/>
        <v>3.6454528271447706</v>
      </c>
      <c r="P38" s="42">
        <f t="shared" si="9"/>
        <v>3.8258529623170112</v>
      </c>
      <c r="Q38" s="43">
        <f t="shared" si="9"/>
        <v>3.9776304682956698</v>
      </c>
      <c r="R38" s="32">
        <f t="shared" si="3"/>
        <v>1.0135926833396023</v>
      </c>
      <c r="S38" s="32">
        <f t="shared" si="4"/>
        <v>1.041150853936329</v>
      </c>
      <c r="T38" s="32">
        <f t="shared" si="5"/>
        <v>1.2304510091974796</v>
      </c>
      <c r="U38" s="32">
        <f t="shared" si="6"/>
        <v>1.7825762233654392</v>
      </c>
      <c r="V38" s="32">
        <f t="shared" si="7"/>
        <v>1.7037013973503563</v>
      </c>
      <c r="W38" s="32">
        <f t="shared" si="8"/>
        <v>1.8930015526115072</v>
      </c>
    </row>
    <row r="39" spans="1:23">
      <c r="A39" t="s">
        <v>61</v>
      </c>
      <c r="C39">
        <v>21</v>
      </c>
      <c r="D39" s="44">
        <f t="shared" si="12"/>
        <v>0.05</v>
      </c>
      <c r="E39" s="45">
        <f t="shared" si="10"/>
        <v>0.05</v>
      </c>
      <c r="F39" s="46">
        <f t="shared" si="11"/>
        <v>4.2977396571436817</v>
      </c>
      <c r="G39" s="2"/>
      <c r="H39" s="41">
        <v>30</v>
      </c>
      <c r="I39" s="42">
        <f t="shared" si="0"/>
        <v>1.0639246420555715</v>
      </c>
      <c r="J39" s="42">
        <f t="shared" si="1"/>
        <v>1.8281883090666542</v>
      </c>
      <c r="K39" s="42">
        <f t="shared" si="9"/>
        <v>2.418010550126299</v>
      </c>
      <c r="L39" s="42">
        <f t="shared" si="9"/>
        <v>2.864066749516982</v>
      </c>
      <c r="M39" s="42">
        <f t="shared" si="9"/>
        <v>3.2066459504277014</v>
      </c>
      <c r="N39" s="42">
        <f t="shared" si="9"/>
        <v>3.4756723946662684</v>
      </c>
      <c r="O39" s="42">
        <f t="shared" si="9"/>
        <v>3.6920851384480597</v>
      </c>
      <c r="P39" s="42">
        <f t="shared" si="9"/>
        <v>3.8702441541602464</v>
      </c>
      <c r="Q39" s="43">
        <f t="shared" si="9"/>
        <v>4.0200567014181292</v>
      </c>
      <c r="R39" s="32">
        <f t="shared" si="3"/>
        <v>1.0437953690909598</v>
      </c>
      <c r="S39" s="32">
        <f t="shared" si="4"/>
        <v>1.0639246420555715</v>
      </c>
      <c r="T39" s="32">
        <f t="shared" si="5"/>
        <v>1.2573654860656756</v>
      </c>
      <c r="U39" s="32">
        <f t="shared" si="6"/>
        <v>1.8281883090666542</v>
      </c>
      <c r="V39" s="32">
        <f t="shared" si="7"/>
        <v>1.7409675960909352</v>
      </c>
      <c r="W39" s="32">
        <f t="shared" si="8"/>
        <v>1.9344084401010393</v>
      </c>
    </row>
    <row r="40" spans="1:23">
      <c r="A40" t="s">
        <v>62</v>
      </c>
      <c r="C40" s="2">
        <v>22</v>
      </c>
      <c r="D40" s="44">
        <f t="shared" si="12"/>
        <v>4.7619047619047616E-2</v>
      </c>
      <c r="E40" s="45">
        <f t="shared" si="10"/>
        <v>4.7619047619047616E-2</v>
      </c>
      <c r="F40" s="46">
        <f t="shared" si="11"/>
        <v>4.3453587047627291</v>
      </c>
      <c r="G40" s="2"/>
      <c r="H40" s="41">
        <v>31</v>
      </c>
      <c r="I40" s="42">
        <f t="shared" si="0"/>
        <v>1.0860694687736416</v>
      </c>
      <c r="J40" s="42">
        <f t="shared" si="1"/>
        <v>1.8729405924749345</v>
      </c>
      <c r="K40" s="42">
        <f t="shared" si="9"/>
        <v>2.4683397017582767</v>
      </c>
      <c r="L40" s="42">
        <f t="shared" si="9"/>
        <v>2.9149656994566295</v>
      </c>
      <c r="M40" s="42">
        <f t="shared" si="9"/>
        <v>3.2559271870111539</v>
      </c>
      <c r="N40" s="42">
        <f t="shared" si="9"/>
        <v>3.5226250724388386</v>
      </c>
      <c r="O40" s="42">
        <f t="shared" si="9"/>
        <v>3.7366534596943808</v>
      </c>
      <c r="P40" s="42">
        <f t="shared" si="9"/>
        <v>3.9126354975704474</v>
      </c>
      <c r="Q40" s="43">
        <f t="shared" si="9"/>
        <v>4.0605704906640012</v>
      </c>
      <c r="R40" s="32">
        <f t="shared" si="3"/>
        <v>1.0737117756198939</v>
      </c>
      <c r="S40" s="32">
        <f t="shared" si="4"/>
        <v>1.0860694687736416</v>
      </c>
      <c r="T40" s="32">
        <f t="shared" si="5"/>
        <v>1.283536644914304</v>
      </c>
      <c r="U40" s="32">
        <f t="shared" si="6"/>
        <v>1.8729405924749345</v>
      </c>
      <c r="V40" s="32">
        <f t="shared" si="7"/>
        <v>1.777204585265959</v>
      </c>
      <c r="W40" s="32">
        <f t="shared" si="8"/>
        <v>1.9746717614066214</v>
      </c>
    </row>
    <row r="41" spans="1:23">
      <c r="A41" t="s">
        <v>63</v>
      </c>
      <c r="C41">
        <v>23</v>
      </c>
      <c r="D41" s="44">
        <f t="shared" si="12"/>
        <v>4.5454545454545456E-2</v>
      </c>
      <c r="E41" s="45">
        <f t="shared" si="10"/>
        <v>4.5454545454545456E-2</v>
      </c>
      <c r="F41" s="46">
        <f t="shared" si="11"/>
        <v>4.390813250217275</v>
      </c>
      <c r="G41" s="2"/>
      <c r="H41" s="41">
        <v>32</v>
      </c>
      <c r="I41" s="42">
        <f t="shared" si="0"/>
        <v>1.1076051359928574</v>
      </c>
      <c r="J41" s="42">
        <f t="shared" si="1"/>
        <v>1.9168495631325282</v>
      </c>
      <c r="K41" s="42">
        <f t="shared" si="9"/>
        <v>2.5172843999837666</v>
      </c>
      <c r="L41" s="42">
        <f t="shared" si="9"/>
        <v>2.9641219555216067</v>
      </c>
      <c r="M41" s="42">
        <f t="shared" si="9"/>
        <v>3.3032974032503892</v>
      </c>
      <c r="N41" s="42">
        <f t="shared" si="9"/>
        <v>3.5676253664487083</v>
      </c>
      <c r="O41" s="42">
        <f t="shared" si="9"/>
        <v>3.7793000692567182</v>
      </c>
      <c r="P41" s="42">
        <f t="shared" si="9"/>
        <v>3.9531743013353666</v>
      </c>
      <c r="Q41" s="43">
        <f t="shared" si="9"/>
        <v>4.0993201919250124</v>
      </c>
      <c r="R41" s="32">
        <f t="shared" si="3"/>
        <v>1.1033446164589387</v>
      </c>
      <c r="S41" s="32">
        <f t="shared" si="4"/>
        <v>1.1076051359928574</v>
      </c>
      <c r="T41" s="32">
        <f t="shared" si="5"/>
        <v>1.3089878879915586</v>
      </c>
      <c r="U41" s="32">
        <f t="shared" si="6"/>
        <v>1.9168495631325282</v>
      </c>
      <c r="V41" s="32">
        <f t="shared" si="7"/>
        <v>1.812444767988312</v>
      </c>
      <c r="W41" s="32">
        <f t="shared" si="8"/>
        <v>2.0138275199870135</v>
      </c>
    </row>
    <row r="42" spans="1:23">
      <c r="A42" t="s">
        <v>64</v>
      </c>
      <c r="C42" s="2">
        <v>24</v>
      </c>
      <c r="D42" s="44">
        <f t="shared" si="12"/>
        <v>4.3478260869565216E-2</v>
      </c>
      <c r="E42" s="45">
        <f t="shared" si="10"/>
        <v>4.3478260869565216E-2</v>
      </c>
      <c r="F42" s="46">
        <f t="shared" si="11"/>
        <v>4.4342915110868404</v>
      </c>
      <c r="G42" s="2"/>
      <c r="H42" s="41">
        <v>33</v>
      </c>
      <c r="I42" s="42">
        <f t="shared" si="0"/>
        <v>1.132696579425174</v>
      </c>
      <c r="J42" s="42">
        <f t="shared" si="1"/>
        <v>1.9599314602567486</v>
      </c>
      <c r="K42" s="42">
        <f t="shared" si="9"/>
        <v>2.5648886544639486</v>
      </c>
      <c r="L42" s="42">
        <f t="shared" si="9"/>
        <v>3.0116134263288741</v>
      </c>
      <c r="M42" s="42">
        <f t="shared" si="9"/>
        <v>3.3488614902659561</v>
      </c>
      <c r="N42" s="42">
        <f t="shared" si="9"/>
        <v>3.6107949680095275</v>
      </c>
      <c r="O42" s="42">
        <f t="shared" si="9"/>
        <v>3.8201555574275377</v>
      </c>
      <c r="P42" s="42">
        <f t="shared" si="9"/>
        <v>3.9919948212656817</v>
      </c>
      <c r="Q42" s="43">
        <f t="shared" si="9"/>
        <v>4.1364402170771601</v>
      </c>
      <c r="R42" s="32">
        <f t="shared" si="3"/>
        <v>1.132696579425174</v>
      </c>
      <c r="S42" s="32">
        <f t="shared" si="4"/>
        <v>1.1285510079641374</v>
      </c>
      <c r="T42" s="32">
        <f t="shared" si="5"/>
        <v>1.3337421003212533</v>
      </c>
      <c r="U42" s="32">
        <f t="shared" si="6"/>
        <v>1.9599314602567486</v>
      </c>
      <c r="V42" s="32">
        <f t="shared" si="7"/>
        <v>1.8467198312140429</v>
      </c>
      <c r="W42" s="32">
        <f t="shared" si="8"/>
        <v>2.051910923571159</v>
      </c>
    </row>
    <row r="43" spans="1:23">
      <c r="A43" t="s">
        <v>65</v>
      </c>
      <c r="C43">
        <v>25</v>
      </c>
      <c r="D43" s="44">
        <f t="shared" si="12"/>
        <v>4.1666666666666664E-2</v>
      </c>
      <c r="E43" s="45">
        <f t="shared" si="10"/>
        <v>4.1666666666666664E-2</v>
      </c>
      <c r="F43" s="46">
        <f t="shared" si="11"/>
        <v>4.4759581777535073</v>
      </c>
      <c r="G43" s="2"/>
      <c r="H43" s="41">
        <v>34</v>
      </c>
      <c r="I43" s="42">
        <f t="shared" si="0"/>
        <v>1.1617703268674728</v>
      </c>
      <c r="J43" s="42">
        <f t="shared" si="1"/>
        <v>2.0022022835112407</v>
      </c>
      <c r="K43" s="42">
        <f t="shared" si="9"/>
        <v>2.6111954644309074</v>
      </c>
      <c r="L43" s="42">
        <f t="shared" si="9"/>
        <v>3.0575146675872937</v>
      </c>
      <c r="M43" s="42">
        <f t="shared" si="9"/>
        <v>3.3927179677661163</v>
      </c>
      <c r="N43" s="42">
        <f t="shared" si="9"/>
        <v>3.652246685866523</v>
      </c>
      <c r="O43" s="42">
        <f t="shared" si="9"/>
        <v>3.8593399035929856</v>
      </c>
      <c r="P43" s="42">
        <f t="shared" si="9"/>
        <v>4.0292195830162791</v>
      </c>
      <c r="Q43" s="43">
        <f t="shared" si="9"/>
        <v>4.1720525277069722</v>
      </c>
      <c r="R43" s="32">
        <f t="shared" si="3"/>
        <v>1.1617703268674728</v>
      </c>
      <c r="S43" s="32">
        <f t="shared" si="4"/>
        <v>1.1489260043495992</v>
      </c>
      <c r="T43" s="32">
        <f t="shared" si="5"/>
        <v>1.3578216415040718</v>
      </c>
      <c r="U43" s="32">
        <f t="shared" si="6"/>
        <v>2.0022022835112407</v>
      </c>
      <c r="V43" s="32">
        <f t="shared" si="7"/>
        <v>1.8800607343902533</v>
      </c>
      <c r="W43" s="32">
        <f t="shared" si="8"/>
        <v>2.0889563715447261</v>
      </c>
    </row>
    <row r="44" spans="1:23">
      <c r="A44" t="s">
        <v>66</v>
      </c>
      <c r="C44" s="2">
        <v>26</v>
      </c>
      <c r="D44" s="44">
        <f t="shared" si="12"/>
        <v>0.04</v>
      </c>
      <c r="E44" s="45">
        <f t="shared" si="10"/>
        <v>0.04</v>
      </c>
      <c r="F44" s="46">
        <f t="shared" si="11"/>
        <v>4.5159581777535074</v>
      </c>
      <c r="G44" s="2"/>
      <c r="H44" s="41">
        <v>35</v>
      </c>
      <c r="I44" s="42">
        <f t="shared" si="0"/>
        <v>1.1905684959132556</v>
      </c>
      <c r="J44" s="42">
        <f t="shared" si="1"/>
        <v>2.0436778028459193</v>
      </c>
      <c r="K44" s="42">
        <f t="shared" si="9"/>
        <v>2.656246802295172</v>
      </c>
      <c r="L44" s="42">
        <f t="shared" si="9"/>
        <v>3.101896940627662</v>
      </c>
      <c r="M44" s="42">
        <f t="shared" si="9"/>
        <v>3.4349593309090087</v>
      </c>
      <c r="N44" s="42">
        <f t="shared" si="9"/>
        <v>3.6920851384480597</v>
      </c>
      <c r="O44" s="42">
        <f t="shared" si="9"/>
        <v>3.8969634509091047</v>
      </c>
      <c r="P44" s="42">
        <f t="shared" si="9"/>
        <v>4.0649605554648289</v>
      </c>
      <c r="Q44" s="43">
        <f t="shared" si="9"/>
        <v>4.2062679460138268</v>
      </c>
      <c r="R44" s="32">
        <f t="shared" si="3"/>
        <v>1.1905684959132556</v>
      </c>
      <c r="S44" s="32">
        <f t="shared" si="4"/>
        <v>1.1687485930098758</v>
      </c>
      <c r="T44" s="32">
        <f t="shared" si="5"/>
        <v>1.3812483371934894</v>
      </c>
      <c r="U44" s="32">
        <f t="shared" si="6"/>
        <v>2.0436778028459193</v>
      </c>
      <c r="V44" s="32">
        <f t="shared" si="7"/>
        <v>1.9124976976525236</v>
      </c>
      <c r="W44" s="32">
        <f t="shared" si="8"/>
        <v>2.1249974418361375</v>
      </c>
    </row>
    <row r="45" spans="1:23">
      <c r="A45" t="s">
        <v>67</v>
      </c>
      <c r="C45">
        <v>27</v>
      </c>
      <c r="D45" s="44">
        <f t="shared" si="12"/>
        <v>3.8461538461538464E-2</v>
      </c>
      <c r="E45" s="45">
        <f t="shared" si="10"/>
        <v>3.8461538461538464E-2</v>
      </c>
      <c r="F45" s="46">
        <f t="shared" si="11"/>
        <v>4.5544197162150457</v>
      </c>
      <c r="G45" s="2"/>
      <c r="H45" s="41">
        <v>36</v>
      </c>
      <c r="I45" s="42">
        <f t="shared" si="0"/>
        <v>1.2190936987154544</v>
      </c>
      <c r="J45" s="42">
        <f t="shared" si="1"/>
        <v>2.0843735672805268</v>
      </c>
      <c r="K45" s="42">
        <f t="shared" si="9"/>
        <v>2.700083597904444</v>
      </c>
      <c r="L45" s="42">
        <f t="shared" si="9"/>
        <v>3.1448282851048899</v>
      </c>
      <c r="M45" s="42">
        <f t="shared" si="9"/>
        <v>3.4756723946662684</v>
      </c>
      <c r="N45" s="42">
        <f t="shared" si="9"/>
        <v>3.7304073990955131</v>
      </c>
      <c r="O45" s="42">
        <f t="shared" si="9"/>
        <v>3.9331277862671006</v>
      </c>
      <c r="P45" s="42">
        <f t="shared" si="9"/>
        <v>4.0993201919250124</v>
      </c>
      <c r="Q45" s="43">
        <f t="shared" si="9"/>
        <v>4.2391873076754898</v>
      </c>
      <c r="R45" s="32">
        <f t="shared" si="3"/>
        <v>1.2190936987154544</v>
      </c>
      <c r="S45" s="32">
        <f t="shared" si="4"/>
        <v>1.1880367830779555</v>
      </c>
      <c r="T45" s="32">
        <f t="shared" si="5"/>
        <v>1.4040434709103109</v>
      </c>
      <c r="U45" s="32">
        <f t="shared" si="6"/>
        <v>2.0843735672805268</v>
      </c>
      <c r="V45" s="32">
        <f t="shared" si="7"/>
        <v>1.9440601904911996</v>
      </c>
      <c r="W45" s="32">
        <f t="shared" si="8"/>
        <v>2.1600668783235553</v>
      </c>
    </row>
    <row r="46" spans="1:23">
      <c r="A46" t="s">
        <v>68</v>
      </c>
      <c r="C46" s="2">
        <v>28</v>
      </c>
      <c r="D46" s="44">
        <f t="shared" si="12"/>
        <v>3.7037037037037035E-2</v>
      </c>
      <c r="E46" s="45">
        <f t="shared" si="10"/>
        <v>3.7037037037037035E-2</v>
      </c>
      <c r="F46" s="46">
        <f t="shared" si="11"/>
        <v>4.5914567532520829</v>
      </c>
      <c r="G46" s="2"/>
      <c r="H46" s="41">
        <v>37</v>
      </c>
      <c r="I46" s="42">
        <f t="shared" si="0"/>
        <v>1.2473485227005168</v>
      </c>
      <c r="J46" s="42">
        <f t="shared" si="1"/>
        <v>2.1243049125488116</v>
      </c>
      <c r="K46" s="42">
        <f t="shared" ref="K46:Q77" si="13">4.2*(1-EXP((-$H46)*(VALUE(RIGHT(K$9,2))-1)/105) + 0.65*EXP(-800/($H46*(VALUE(RIGHT(K$9,2))-1))))</f>
        <v>2.7427457244719911</v>
      </c>
      <c r="L46" s="42">
        <f t="shared" si="13"/>
        <v>3.1863736036103236</v>
      </c>
      <c r="M46" s="42">
        <f t="shared" si="13"/>
        <v>3.5149386314148239</v>
      </c>
      <c r="N46" s="42">
        <f t="shared" si="13"/>
        <v>3.7673035944123958</v>
      </c>
      <c r="O46" s="42">
        <f t="shared" si="13"/>
        <v>3.9679265335753313</v>
      </c>
      <c r="P46" s="42">
        <f t="shared" si="13"/>
        <v>4.1323923548460604</v>
      </c>
      <c r="Q46" s="43">
        <f t="shared" si="13"/>
        <v>4.2709024780518758</v>
      </c>
      <c r="R46" s="32">
        <f t="shared" si="3"/>
        <v>1.2473485227005168</v>
      </c>
      <c r="S46" s="32">
        <f t="shared" si="4"/>
        <v>1.206808118767676</v>
      </c>
      <c r="T46" s="32">
        <f t="shared" si="5"/>
        <v>1.4262277767254354</v>
      </c>
      <c r="U46" s="32">
        <f t="shared" si="6"/>
        <v>2.1243049125488116</v>
      </c>
      <c r="V46" s="32">
        <f t="shared" si="7"/>
        <v>1.9747769216198334</v>
      </c>
      <c r="W46" s="32">
        <f t="shared" si="8"/>
        <v>2.1941965795775928</v>
      </c>
    </row>
    <row r="47" spans="1:23">
      <c r="A47" t="s">
        <v>69</v>
      </c>
      <c r="C47">
        <v>29</v>
      </c>
      <c r="D47" s="44">
        <f t="shared" si="12"/>
        <v>3.5714285714285712E-2</v>
      </c>
      <c r="E47" s="45">
        <f t="shared" si="10"/>
        <v>3.5714285714285712E-2</v>
      </c>
      <c r="F47" s="46">
        <f t="shared" si="11"/>
        <v>4.6271710389663685</v>
      </c>
      <c r="G47" s="2"/>
      <c r="H47" s="41">
        <v>38</v>
      </c>
      <c r="I47" s="42">
        <f t="shared" si="0"/>
        <v>1.27533553081839</v>
      </c>
      <c r="J47" s="42">
        <f t="shared" si="1"/>
        <v>2.1634869675617074</v>
      </c>
      <c r="K47" s="42">
        <f t="shared" si="13"/>
        <v>2.7842719869453356</v>
      </c>
      <c r="L47" s="42">
        <f t="shared" si="13"/>
        <v>3.2265947559358219</v>
      </c>
      <c r="M47" s="42">
        <f t="shared" si="13"/>
        <v>3.5528344985006335</v>
      </c>
      <c r="N47" s="42">
        <f t="shared" si="13"/>
        <v>3.8028574569004934</v>
      </c>
      <c r="O47" s="42">
        <f t="shared" si="13"/>
        <v>4.0014460682810675</v>
      </c>
      <c r="P47" s="42">
        <f t="shared" si="13"/>
        <v>4.1642631380055999</v>
      </c>
      <c r="Q47" s="43">
        <f t="shared" si="13"/>
        <v>4.3014972500853901</v>
      </c>
      <c r="R47" s="32">
        <f t="shared" si="3"/>
        <v>1.27533553081839</v>
      </c>
      <c r="S47" s="32">
        <f t="shared" si="4"/>
        <v>1.2250796742559478</v>
      </c>
      <c r="T47" s="32">
        <f t="shared" si="5"/>
        <v>1.4478214332115746</v>
      </c>
      <c r="U47" s="32">
        <f t="shared" si="6"/>
        <v>2.1634869675617074</v>
      </c>
      <c r="V47" s="32">
        <f t="shared" si="7"/>
        <v>2.0046758306006414</v>
      </c>
      <c r="W47" s="32">
        <f t="shared" si="8"/>
        <v>2.2274175895562687</v>
      </c>
    </row>
    <row r="48" spans="1:23">
      <c r="A48" t="s">
        <v>70</v>
      </c>
      <c r="C48" s="2">
        <v>30</v>
      </c>
      <c r="D48" s="44">
        <f t="shared" si="12"/>
        <v>3.4482758620689655E-2</v>
      </c>
      <c r="E48" s="45">
        <f t="shared" si="10"/>
        <v>3.4482758620689655E-2</v>
      </c>
      <c r="F48" s="46">
        <f t="shared" si="11"/>
        <v>4.661653797587058</v>
      </c>
      <c r="G48" s="2"/>
      <c r="H48" s="41">
        <v>39</v>
      </c>
      <c r="I48" s="42">
        <f t="shared" si="0"/>
        <v>1.3030572617955458</v>
      </c>
      <c r="J48" s="42">
        <f t="shared" si="1"/>
        <v>2.2019346596862865</v>
      </c>
      <c r="K48" s="42">
        <f t="shared" si="13"/>
        <v>2.8247001133591771</v>
      </c>
      <c r="L48" s="42">
        <f t="shared" si="13"/>
        <v>3.2655506608302938</v>
      </c>
      <c r="M48" s="42">
        <f t="shared" si="13"/>
        <v>3.5894317533940181</v>
      </c>
      <c r="N48" s="42">
        <f t="shared" si="13"/>
        <v>3.8371468337567309</v>
      </c>
      <c r="O48" s="42">
        <f t="shared" si="13"/>
        <v>4.0337661607260467</v>
      </c>
      <c r="P48" s="42">
        <f t="shared" si="13"/>
        <v>4.1950115986190992</v>
      </c>
      <c r="Q48" s="43">
        <f t="shared" si="13"/>
        <v>4.3310481396259011</v>
      </c>
      <c r="R48" s="32">
        <f t="shared" si="3"/>
        <v>1.3030572617955458</v>
      </c>
      <c r="S48" s="32">
        <f t="shared" si="4"/>
        <v>1.242868049878038</v>
      </c>
      <c r="T48" s="32">
        <f t="shared" si="5"/>
        <v>1.4688440589467722</v>
      </c>
      <c r="U48" s="32">
        <f t="shared" si="6"/>
        <v>2.2019346596862865</v>
      </c>
      <c r="V48" s="32">
        <f t="shared" si="7"/>
        <v>2.0337840816186077</v>
      </c>
      <c r="W48" s="32">
        <f t="shared" si="8"/>
        <v>2.2597600906873416</v>
      </c>
    </row>
    <row r="49" spans="1:23">
      <c r="A49" t="s">
        <v>71</v>
      </c>
      <c r="C49">
        <v>31</v>
      </c>
      <c r="D49" s="44">
        <f t="shared" si="12"/>
        <v>3.3333333333333333E-2</v>
      </c>
      <c r="E49" s="45">
        <f t="shared" si="10"/>
        <v>3.3333333333333333E-2</v>
      </c>
      <c r="F49" s="46">
        <f t="shared" si="11"/>
        <v>4.6949871309203912</v>
      </c>
      <c r="G49" s="2"/>
      <c r="H49" s="41">
        <v>40</v>
      </c>
      <c r="I49" s="42">
        <f t="shared" si="0"/>
        <v>1.3305162303921669</v>
      </c>
      <c r="J49" s="42">
        <f t="shared" si="1"/>
        <v>2.2396627188711897</v>
      </c>
      <c r="K49" s="42">
        <f t="shared" si="13"/>
        <v>2.864066749516982</v>
      </c>
      <c r="L49" s="42">
        <f t="shared" si="13"/>
        <v>3.3032974032503892</v>
      </c>
      <c r="M49" s="42">
        <f t="shared" si="13"/>
        <v>3.6247977547922452</v>
      </c>
      <c r="N49" s="42">
        <f t="shared" si="13"/>
        <v>3.8702441541602464</v>
      </c>
      <c r="O49" s="42">
        <f t="shared" si="13"/>
        <v>4.0649605554648289</v>
      </c>
      <c r="P49" s="42">
        <f t="shared" si="13"/>
        <v>4.2247104103120972</v>
      </c>
      <c r="Q49" s="43">
        <f t="shared" si="13"/>
        <v>4.3596250916376347</v>
      </c>
      <c r="R49" s="32">
        <f t="shared" si="3"/>
        <v>1.3305162303921669</v>
      </c>
      <c r="S49" s="32">
        <f t="shared" si="4"/>
        <v>1.2601893697874722</v>
      </c>
      <c r="T49" s="32">
        <f t="shared" si="5"/>
        <v>1.4893147097488306</v>
      </c>
      <c r="U49" s="32">
        <f t="shared" si="6"/>
        <v>2.2396627188711897</v>
      </c>
      <c r="V49" s="32">
        <f t="shared" si="7"/>
        <v>2.0621280596522271</v>
      </c>
      <c r="W49" s="32">
        <f t="shared" si="8"/>
        <v>2.2912533996135855</v>
      </c>
    </row>
    <row r="50" spans="1:23">
      <c r="A50" t="s">
        <v>72</v>
      </c>
      <c r="C50" s="2">
        <v>32</v>
      </c>
      <c r="D50" s="44">
        <f t="shared" si="12"/>
        <v>3.2258064516129031E-2</v>
      </c>
      <c r="E50" s="45">
        <f t="shared" si="10"/>
        <v>3.2258064516129031E-2</v>
      </c>
      <c r="F50" s="46">
        <f t="shared" si="11"/>
        <v>4.7272451954365202</v>
      </c>
      <c r="G50" s="2"/>
      <c r="H50" s="41">
        <v>41</v>
      </c>
      <c r="I50" s="42">
        <f t="shared" si="0"/>
        <v>1.3577149276646598</v>
      </c>
      <c r="J50" s="42">
        <f t="shared" si="1"/>
        <v>2.2766856806777187</v>
      </c>
      <c r="K50" s="42">
        <f t="shared" si="13"/>
        <v>2.9024074571761074</v>
      </c>
      <c r="L50" s="42">
        <f t="shared" si="13"/>
        <v>3.3398883453043329</v>
      </c>
      <c r="M50" s="42">
        <f t="shared" si="13"/>
        <v>3.6589957486302662</v>
      </c>
      <c r="N50" s="42">
        <f t="shared" si="13"/>
        <v>3.9022168576439569</v>
      </c>
      <c r="O50" s="42">
        <f t="shared" si="13"/>
        <v>4.0950974931371009</v>
      </c>
      <c r="P50" s="42">
        <f t="shared" si="13"/>
        <v>4.2534264465540366</v>
      </c>
      <c r="Q50" s="43">
        <f t="shared" si="13"/>
        <v>4.3872921087987455</v>
      </c>
      <c r="R50" s="32">
        <f t="shared" si="3"/>
        <v>1.3577149276646598</v>
      </c>
      <c r="S50" s="32">
        <f t="shared" si="4"/>
        <v>1.2770592811574872</v>
      </c>
      <c r="T50" s="32">
        <f t="shared" si="5"/>
        <v>1.509251877731576</v>
      </c>
      <c r="U50" s="32">
        <f t="shared" si="6"/>
        <v>2.2766856806777187</v>
      </c>
      <c r="V50" s="32">
        <f t="shared" si="7"/>
        <v>2.0897333691667974</v>
      </c>
      <c r="W50" s="32">
        <f t="shared" si="8"/>
        <v>2.3219259657408862</v>
      </c>
    </row>
    <row r="51" spans="1:23">
      <c r="A51" t="s">
        <v>73</v>
      </c>
      <c r="C51">
        <v>33</v>
      </c>
      <c r="D51" s="44">
        <f t="shared" si="12"/>
        <v>3.125E-2</v>
      </c>
      <c r="E51" s="45">
        <f t="shared" si="10"/>
        <v>3.125E-2</v>
      </c>
      <c r="F51" s="46">
        <f t="shared" si="11"/>
        <v>4.7584951954365202</v>
      </c>
      <c r="G51" s="2"/>
      <c r="H51" s="41">
        <v>42</v>
      </c>
      <c r="I51" s="42">
        <f t="shared" si="0"/>
        <v>1.3846558212346556</v>
      </c>
      <c r="J51" s="42">
        <f t="shared" si="1"/>
        <v>2.3130178882984116</v>
      </c>
      <c r="K51" s="42">
        <f t="shared" si="13"/>
        <v>2.939756715771769</v>
      </c>
      <c r="L51" s="42">
        <f t="shared" si="13"/>
        <v>3.3753742393019905</v>
      </c>
      <c r="M51" s="42">
        <f t="shared" si="13"/>
        <v>3.6920851384480597</v>
      </c>
      <c r="N51" s="42">
        <f t="shared" si="13"/>
        <v>3.9331277862671006</v>
      </c>
      <c r="O51" s="42">
        <f t="shared" si="13"/>
        <v>4.1242401809184157</v>
      </c>
      <c r="P51" s="42">
        <f t="shared" si="13"/>
        <v>4.281221302942634</v>
      </c>
      <c r="Q51" s="43">
        <f t="shared" si="13"/>
        <v>4.4141078123440671</v>
      </c>
      <c r="R51" s="32">
        <f t="shared" si="3"/>
        <v>1.3846558212346556</v>
      </c>
      <c r="S51" s="32">
        <f t="shared" si="4"/>
        <v>1.2934929549395784</v>
      </c>
      <c r="T51" s="32">
        <f t="shared" si="5"/>
        <v>1.5286734922013199</v>
      </c>
      <c r="U51" s="32">
        <f t="shared" si="6"/>
        <v>2.3130178882984116</v>
      </c>
      <c r="V51" s="32">
        <f t="shared" si="7"/>
        <v>2.1166248353556738</v>
      </c>
      <c r="W51" s="32">
        <f t="shared" si="8"/>
        <v>2.3518053726174153</v>
      </c>
    </row>
    <row r="52" spans="1:23">
      <c r="A52" t="s">
        <v>74</v>
      </c>
      <c r="C52" s="2">
        <v>34</v>
      </c>
      <c r="D52" s="44">
        <f t="shared" si="12"/>
        <v>3.0303030303030304E-2</v>
      </c>
      <c r="E52" s="45">
        <f t="shared" si="10"/>
        <v>3.0303030303030304E-2</v>
      </c>
      <c r="F52" s="46">
        <f t="shared" si="11"/>
        <v>4.7887982257395505</v>
      </c>
      <c r="G52" s="2"/>
      <c r="H52" s="41">
        <v>43</v>
      </c>
      <c r="I52" s="42">
        <f t="shared" si="0"/>
        <v>1.4113413555656085</v>
      </c>
      <c r="J52" s="42">
        <f t="shared" si="1"/>
        <v>2.3486734936617331</v>
      </c>
      <c r="K52" s="42">
        <f t="shared" si="13"/>
        <v>2.9761479276042593</v>
      </c>
      <c r="L52" s="42">
        <f t="shared" si="13"/>
        <v>3.4098033415412288</v>
      </c>
      <c r="M52" s="42">
        <f t="shared" si="13"/>
        <v>3.72412173994773</v>
      </c>
      <c r="N52" s="42">
        <f t="shared" si="13"/>
        <v>3.9630355433235644</v>
      </c>
      <c r="O52" s="42">
        <f t="shared" si="13"/>
        <v>4.1524472170082154</v>
      </c>
      <c r="P52" s="42">
        <f t="shared" si="13"/>
        <v>4.308151765653947</v>
      </c>
      <c r="Q52" s="43">
        <f t="shared" si="13"/>
        <v>4.4401259435902389</v>
      </c>
      <c r="R52" s="32">
        <f t="shared" si="3"/>
        <v>1.4113413555656085</v>
      </c>
      <c r="S52" s="32">
        <f t="shared" si="4"/>
        <v>1.3095050881458741</v>
      </c>
      <c r="T52" s="32">
        <f t="shared" si="5"/>
        <v>1.547596922354215</v>
      </c>
      <c r="U52" s="32">
        <f t="shared" si="6"/>
        <v>2.3486734936617331</v>
      </c>
      <c r="V52" s="32">
        <f t="shared" si="7"/>
        <v>2.1428265078750668</v>
      </c>
      <c r="W52" s="32">
        <f t="shared" si="8"/>
        <v>2.3809183420834077</v>
      </c>
    </row>
    <row r="53" spans="1:23">
      <c r="A53" t="s">
        <v>75</v>
      </c>
      <c r="C53">
        <v>35</v>
      </c>
      <c r="D53" s="44">
        <f t="shared" si="12"/>
        <v>2.9411764705882353E-2</v>
      </c>
      <c r="E53" s="45">
        <f t="shared" si="10"/>
        <v>2.9411764705882353E-2</v>
      </c>
      <c r="F53" s="46">
        <f t="shared" si="11"/>
        <v>4.8182099904454327</v>
      </c>
      <c r="G53" s="2"/>
      <c r="H53" s="41">
        <v>44</v>
      </c>
      <c r="I53" s="42">
        <f t="shared" si="0"/>
        <v>1.4377739522479969</v>
      </c>
      <c r="J53" s="42">
        <f t="shared" si="1"/>
        <v>2.3836664577327928</v>
      </c>
      <c r="K53" s="42">
        <f t="shared" si="13"/>
        <v>3.0116134263288741</v>
      </c>
      <c r="L53" s="42">
        <f t="shared" si="13"/>
        <v>3.4432215256707175</v>
      </c>
      <c r="M53" s="42">
        <f t="shared" si="13"/>
        <v>3.755158019870378</v>
      </c>
      <c r="N53" s="42">
        <f t="shared" si="13"/>
        <v>3.9919948212656817</v>
      </c>
      <c r="O53" s="42">
        <f t="shared" si="13"/>
        <v>4.1797729740685785</v>
      </c>
      <c r="P53" s="42">
        <f t="shared" si="13"/>
        <v>4.3342702324284819</v>
      </c>
      <c r="Q53" s="43">
        <f t="shared" si="13"/>
        <v>4.4653958133852099</v>
      </c>
      <c r="R53" s="32">
        <f t="shared" si="3"/>
        <v>1.4377739522479969</v>
      </c>
      <c r="S53" s="32">
        <f t="shared" si="4"/>
        <v>1.3251099075847046</v>
      </c>
      <c r="T53" s="32">
        <f t="shared" si="5"/>
        <v>1.5660389816910145</v>
      </c>
      <c r="U53" s="32">
        <f t="shared" si="6"/>
        <v>2.3836664577327928</v>
      </c>
      <c r="V53" s="32">
        <f t="shared" si="7"/>
        <v>2.1683616669567893</v>
      </c>
      <c r="W53" s="32">
        <f t="shared" si="8"/>
        <v>2.4092907410630993</v>
      </c>
    </row>
    <row r="54" spans="1:23">
      <c r="A54" t="s">
        <v>76</v>
      </c>
      <c r="C54" s="2">
        <v>36</v>
      </c>
      <c r="D54" s="44">
        <f t="shared" si="12"/>
        <v>2.8571428571428571E-2</v>
      </c>
      <c r="E54" s="45">
        <f t="shared" si="10"/>
        <v>2.8571428571428571E-2</v>
      </c>
      <c r="F54" s="46">
        <f t="shared" si="11"/>
        <v>4.8467814190168612</v>
      </c>
      <c r="G54" s="2"/>
      <c r="H54" s="41">
        <v>45</v>
      </c>
      <c r="I54" s="42">
        <f t="shared" si="0"/>
        <v>1.463956010294011</v>
      </c>
      <c r="J54" s="42">
        <f t="shared" si="1"/>
        <v>2.418010550126299</v>
      </c>
      <c r="K54" s="42">
        <f t="shared" si="13"/>
        <v>3.0461844885260962</v>
      </c>
      <c r="L54" s="42">
        <f t="shared" si="13"/>
        <v>3.4756723946662684</v>
      </c>
      <c r="M54" s="42">
        <f t="shared" si="13"/>
        <v>3.7852433195459692</v>
      </c>
      <c r="N54" s="42">
        <f t="shared" si="13"/>
        <v>4.0200567014181292</v>
      </c>
      <c r="O54" s="42">
        <f t="shared" si="13"/>
        <v>4.2062679460138268</v>
      </c>
      <c r="P54" s="42">
        <f t="shared" si="13"/>
        <v>4.3596250916376347</v>
      </c>
      <c r="Q54" s="43">
        <f t="shared" si="13"/>
        <v>4.4899627057097025</v>
      </c>
      <c r="R54" s="32">
        <f t="shared" si="3"/>
        <v>1.463956010294011</v>
      </c>
      <c r="S54" s="32">
        <f t="shared" si="4"/>
        <v>1.3403211749514823</v>
      </c>
      <c r="T54" s="32">
        <f t="shared" si="5"/>
        <v>1.58401593403357</v>
      </c>
      <c r="U54" s="32">
        <f t="shared" si="6"/>
        <v>2.418010550126299</v>
      </c>
      <c r="V54" s="32">
        <f t="shared" si="7"/>
        <v>2.1932528317387892</v>
      </c>
      <c r="W54" s="32">
        <f t="shared" si="8"/>
        <v>2.4369475908208771</v>
      </c>
    </row>
    <row r="55" spans="1:23">
      <c r="A55" t="s">
        <v>77</v>
      </c>
      <c r="C55">
        <v>37</v>
      </c>
      <c r="D55" s="44">
        <f t="shared" si="12"/>
        <v>2.7777777777777776E-2</v>
      </c>
      <c r="E55" s="45">
        <f t="shared" si="10"/>
        <v>2.7777777777777776E-2</v>
      </c>
      <c r="F55" s="46">
        <f t="shared" si="11"/>
        <v>4.8745591967946389</v>
      </c>
      <c r="G55" s="2"/>
      <c r="H55" s="41">
        <v>46</v>
      </c>
      <c r="I55" s="42">
        <f t="shared" si="0"/>
        <v>1.4898899064424023</v>
      </c>
      <c r="J55" s="42">
        <f t="shared" si="1"/>
        <v>2.4517193481499251</v>
      </c>
      <c r="K55" s="42">
        <f t="shared" si="13"/>
        <v>3.0798913480872465</v>
      </c>
      <c r="L55" s="42">
        <f t="shared" si="13"/>
        <v>3.5071973906379239</v>
      </c>
      <c r="M55" s="42">
        <f t="shared" si="13"/>
        <v>3.814424063631936</v>
      </c>
      <c r="N55" s="42">
        <f t="shared" si="13"/>
        <v>4.0472689279194762</v>
      </c>
      <c r="O55" s="42">
        <f t="shared" si="13"/>
        <v>4.231979062076312</v>
      </c>
      <c r="P55" s="42">
        <f t="shared" si="13"/>
        <v>4.384261064256048</v>
      </c>
      <c r="Q55" s="43">
        <f t="shared" si="13"/>
        <v>4.5138682407987982</v>
      </c>
      <c r="R55" s="32">
        <f t="shared" si="3"/>
        <v>1.4898899064424023</v>
      </c>
      <c r="S55" s="32">
        <f t="shared" si="4"/>
        <v>1.3551521931583885</v>
      </c>
      <c r="T55" s="32">
        <f t="shared" si="5"/>
        <v>1.6015435010053682</v>
      </c>
      <c r="U55" s="32">
        <f t="shared" si="6"/>
        <v>2.4517193481499251</v>
      </c>
      <c r="V55" s="32">
        <f t="shared" si="7"/>
        <v>2.2175217706228172</v>
      </c>
      <c r="W55" s="32">
        <f t="shared" si="8"/>
        <v>2.4639130784697976</v>
      </c>
    </row>
    <row r="56" spans="1:23">
      <c r="A56" t="s">
        <v>78</v>
      </c>
      <c r="C56" s="2">
        <v>38</v>
      </c>
      <c r="D56" s="44">
        <f t="shared" si="12"/>
        <v>2.7027027027027029E-2</v>
      </c>
      <c r="E56" s="45">
        <f t="shared" si="10"/>
        <v>2.7027027027027029E-2</v>
      </c>
      <c r="F56" s="46">
        <f t="shared" si="11"/>
        <v>4.9015862238216661</v>
      </c>
      <c r="G56" s="2"/>
      <c r="H56" s="41">
        <v>47</v>
      </c>
      <c r="I56" s="42">
        <f t="shared" si="0"/>
        <v>1.5155779954739785</v>
      </c>
      <c r="J56" s="42">
        <f t="shared" si="1"/>
        <v>2.484806235394613</v>
      </c>
      <c r="K56" s="42">
        <f t="shared" si="13"/>
        <v>3.1127632131249103</v>
      </c>
      <c r="L56" s="42">
        <f t="shared" si="13"/>
        <v>3.5378359018462833</v>
      </c>
      <c r="M56" s="42">
        <f t="shared" si="13"/>
        <v>3.8427439546694666</v>
      </c>
      <c r="N56" s="42">
        <f t="shared" si="13"/>
        <v>4.0736761581731473</v>
      </c>
      <c r="O56" s="42">
        <f t="shared" si="13"/>
        <v>4.2569499716401413</v>
      </c>
      <c r="P56" s="42">
        <f t="shared" si="13"/>
        <v>4.4082195129421242</v>
      </c>
      <c r="Q56" s="43">
        <f t="shared" si="13"/>
        <v>4.5371507024234115</v>
      </c>
      <c r="R56" s="32">
        <f t="shared" si="3"/>
        <v>1.5155779954739785</v>
      </c>
      <c r="S56" s="32">
        <f t="shared" si="4"/>
        <v>1.3696158137749606</v>
      </c>
      <c r="T56" s="32">
        <f t="shared" si="5"/>
        <v>1.6186368708249534</v>
      </c>
      <c r="U56" s="32">
        <f t="shared" si="6"/>
        <v>2.484806235394613</v>
      </c>
      <c r="V56" s="32">
        <f t="shared" si="7"/>
        <v>2.2411895134499353</v>
      </c>
      <c r="W56" s="32">
        <f t="shared" si="8"/>
        <v>2.4902105704999284</v>
      </c>
    </row>
    <row r="57" spans="1:23">
      <c r="A57" t="s">
        <v>79</v>
      </c>
      <c r="C57">
        <v>39</v>
      </c>
      <c r="D57" s="44">
        <f t="shared" si="12"/>
        <v>2.6315789473684209E-2</v>
      </c>
      <c r="E57" s="45">
        <f t="shared" si="10"/>
        <v>2.6315789473684209E-2</v>
      </c>
      <c r="F57" s="46">
        <f t="shared" si="11"/>
        <v>4.9279020132953502</v>
      </c>
      <c r="G57" s="2"/>
      <c r="H57" s="41">
        <v>48</v>
      </c>
      <c r="I57" s="42">
        <f t="shared" si="0"/>
        <v>1.541022610537973</v>
      </c>
      <c r="J57" s="42">
        <f t="shared" si="1"/>
        <v>2.5158626280839123</v>
      </c>
      <c r="K57" s="42">
        <f t="shared" si="13"/>
        <v>3.1448282851048899</v>
      </c>
      <c r="L57" s="42">
        <f t="shared" si="13"/>
        <v>3.5676253664487083</v>
      </c>
      <c r="M57" s="42">
        <f t="shared" si="13"/>
        <v>3.8702441541602464</v>
      </c>
      <c r="N57" s="42">
        <f t="shared" si="13"/>
        <v>4.0993201919250124</v>
      </c>
      <c r="O57" s="42">
        <f t="shared" si="13"/>
        <v>4.281221302942634</v>
      </c>
      <c r="P57" s="42">
        <f t="shared" si="13"/>
        <v>4.4315387218898152</v>
      </c>
      <c r="Q57" s="43">
        <f t="shared" si="13"/>
        <v>4.5598453333534232</v>
      </c>
      <c r="R57" s="32">
        <f t="shared" si="3"/>
        <v>1.541022610537973</v>
      </c>
      <c r="S57" s="32">
        <f t="shared" si="4"/>
        <v>1.3837244454461515</v>
      </c>
      <c r="T57" s="32">
        <f t="shared" si="5"/>
        <v>1.6353107082545428</v>
      </c>
      <c r="U57" s="32">
        <f t="shared" si="6"/>
        <v>2.5172843999837666</v>
      </c>
      <c r="V57" s="32">
        <f t="shared" si="7"/>
        <v>2.2642763652755207</v>
      </c>
      <c r="W57" s="32">
        <f t="shared" si="8"/>
        <v>2.5158626280839123</v>
      </c>
    </row>
    <row r="58" spans="1:23">
      <c r="A58" t="s">
        <v>80</v>
      </c>
      <c r="C58" s="2">
        <v>40</v>
      </c>
      <c r="D58" s="44">
        <f t="shared" si="12"/>
        <v>2.564102564102564E-2</v>
      </c>
      <c r="E58" s="45">
        <f t="shared" si="10"/>
        <v>2.564102564102564E-2</v>
      </c>
      <c r="F58" s="46">
        <f t="shared" si="11"/>
        <v>4.9535430389363757</v>
      </c>
      <c r="G58" s="2"/>
      <c r="H58" s="41">
        <v>49</v>
      </c>
      <c r="I58" s="42">
        <f t="shared" si="0"/>
        <v>1.5662260634892615</v>
      </c>
      <c r="J58" s="42">
        <f t="shared" si="1"/>
        <v>2.5408910239155555</v>
      </c>
      <c r="K58" s="42">
        <f t="shared" si="13"/>
        <v>3.1761137798944441</v>
      </c>
      <c r="L58" s="42">
        <f t="shared" si="13"/>
        <v>3.5966013726193267</v>
      </c>
      <c r="M58" s="42">
        <f t="shared" si="13"/>
        <v>3.8969634509091047</v>
      </c>
      <c r="N58" s="42">
        <f t="shared" si="13"/>
        <v>4.1242401809184157</v>
      </c>
      <c r="O58" s="42">
        <f t="shared" si="13"/>
        <v>4.3048308983915113</v>
      </c>
      <c r="P58" s="42">
        <f t="shared" si="13"/>
        <v>4.4542541506490299</v>
      </c>
      <c r="Q58" s="43">
        <f t="shared" si="13"/>
        <v>4.5819846024990314</v>
      </c>
      <c r="R58" s="32">
        <f t="shared" si="3"/>
        <v>1.5662260634892615</v>
      </c>
      <c r="S58" s="32">
        <f t="shared" si="4"/>
        <v>1.3974900631535554</v>
      </c>
      <c r="T58" s="32">
        <f t="shared" si="5"/>
        <v>1.6515791655451111</v>
      </c>
      <c r="U58" s="32">
        <f t="shared" si="6"/>
        <v>2.5491668325865207</v>
      </c>
      <c r="V58" s="32">
        <f t="shared" si="7"/>
        <v>2.2868019215239999</v>
      </c>
      <c r="W58" s="32">
        <f t="shared" si="8"/>
        <v>2.5408910239155555</v>
      </c>
    </row>
    <row r="59" spans="1:23">
      <c r="A59" t="s">
        <v>81</v>
      </c>
      <c r="C59">
        <v>41</v>
      </c>
      <c r="D59" s="44">
        <f t="shared" si="12"/>
        <v>2.5000000000000001E-2</v>
      </c>
      <c r="E59" s="45">
        <f t="shared" si="10"/>
        <v>2.5000000000000001E-2</v>
      </c>
      <c r="F59" s="46">
        <f t="shared" si="11"/>
        <v>4.9785430389363761</v>
      </c>
      <c r="G59" s="2"/>
      <c r="H59" s="41">
        <v>50</v>
      </c>
      <c r="I59" s="42">
        <f t="shared" si="0"/>
        <v>1.5911906452361306</v>
      </c>
      <c r="J59" s="42">
        <f t="shared" si="1"/>
        <v>2.5653167603421614</v>
      </c>
      <c r="K59" s="42">
        <f t="shared" si="13"/>
        <v>3.2066459504277014</v>
      </c>
      <c r="L59" s="42">
        <f t="shared" si="13"/>
        <v>3.6247977547922452</v>
      </c>
      <c r="M59" s="42">
        <f t="shared" si="13"/>
        <v>3.9229384173966757</v>
      </c>
      <c r="N59" s="42">
        <f t="shared" si="13"/>
        <v>4.1484728209142556</v>
      </c>
      <c r="O59" s="42">
        <f t="shared" si="13"/>
        <v>4.327814028932079</v>
      </c>
      <c r="P59" s="42">
        <f t="shared" si="13"/>
        <v>4.4763986647100555</v>
      </c>
      <c r="Q59" s="43">
        <f t="shared" si="13"/>
        <v>4.6035984467797482</v>
      </c>
      <c r="R59" s="32">
        <f t="shared" si="3"/>
        <v>1.5911906452361306</v>
      </c>
      <c r="S59" s="32">
        <f t="shared" si="4"/>
        <v>1.4109242181881887</v>
      </c>
      <c r="T59" s="32">
        <f t="shared" si="5"/>
        <v>1.6674558942224047</v>
      </c>
      <c r="U59" s="32">
        <f t="shared" si="6"/>
        <v>2.5804663242918529</v>
      </c>
      <c r="V59" s="32">
        <f t="shared" si="7"/>
        <v>2.3087850843079449</v>
      </c>
      <c r="W59" s="32">
        <f t="shared" si="8"/>
        <v>2.5653167603421614</v>
      </c>
    </row>
    <row r="60" spans="1:23">
      <c r="A60" t="s">
        <v>101</v>
      </c>
      <c r="C60" s="2">
        <v>42</v>
      </c>
      <c r="D60" s="44">
        <f t="shared" si="12"/>
        <v>2.4390243902439025E-2</v>
      </c>
      <c r="E60" s="45">
        <f t="shared" si="10"/>
        <v>2.4390243902439025E-2</v>
      </c>
      <c r="F60" s="46">
        <f t="shared" si="11"/>
        <v>5.0029332828388151</v>
      </c>
      <c r="G60" s="2"/>
      <c r="H60" s="41">
        <v>51</v>
      </c>
      <c r="I60" s="42">
        <f t="shared" si="0"/>
        <v>1.6159186260980458</v>
      </c>
      <c r="J60" s="42">
        <f t="shared" si="1"/>
        <v>2.5891600885610919</v>
      </c>
      <c r="K60" s="42">
        <f t="shared" si="13"/>
        <v>3.2364501107013646</v>
      </c>
      <c r="L60" s="42">
        <f t="shared" si="13"/>
        <v>3.652246685866523</v>
      </c>
      <c r="M60" s="42">
        <f t="shared" si="13"/>
        <v>3.9482035549464531</v>
      </c>
      <c r="N60" s="42">
        <f t="shared" si="13"/>
        <v>4.1720525277069722</v>
      </c>
      <c r="O60" s="42">
        <f t="shared" si="13"/>
        <v>4.3502035896199143</v>
      </c>
      <c r="P60" s="42">
        <f t="shared" si="13"/>
        <v>4.4980027453005462</v>
      </c>
      <c r="Q60" s="43">
        <f t="shared" si="13"/>
        <v>4.62471449038883</v>
      </c>
      <c r="R60" s="32">
        <f t="shared" si="3"/>
        <v>1.6159186260980458</v>
      </c>
      <c r="S60" s="32">
        <f t="shared" si="4"/>
        <v>1.4240380487086004</v>
      </c>
      <c r="T60" s="32">
        <f t="shared" si="5"/>
        <v>1.6829540575647097</v>
      </c>
      <c r="U60" s="32">
        <f t="shared" si="6"/>
        <v>2.6111954644309074</v>
      </c>
      <c r="V60" s="32">
        <f t="shared" si="7"/>
        <v>2.3302440797049826</v>
      </c>
      <c r="W60" s="32">
        <f t="shared" si="8"/>
        <v>2.5891600885610919</v>
      </c>
    </row>
    <row r="61" spans="1:23">
      <c r="A61" t="s">
        <v>102</v>
      </c>
      <c r="C61">
        <v>43</v>
      </c>
      <c r="D61" s="44">
        <f t="shared" si="12"/>
        <v>2.3809523809523808E-2</v>
      </c>
      <c r="E61" s="45">
        <f t="shared" si="10"/>
        <v>2.3809523809523808E-2</v>
      </c>
      <c r="F61" s="46">
        <f t="shared" si="11"/>
        <v>5.0267428066483388</v>
      </c>
      <c r="G61" s="2"/>
      <c r="H61" s="41">
        <v>52</v>
      </c>
      <c r="I61" s="42">
        <f t="shared" si="0"/>
        <v>1.6404122561725925</v>
      </c>
      <c r="J61" s="42">
        <f t="shared" si="1"/>
        <v>2.6124405286642354</v>
      </c>
      <c r="K61" s="42">
        <f t="shared" si="13"/>
        <v>3.2655506608302938</v>
      </c>
      <c r="L61" s="42">
        <f t="shared" si="13"/>
        <v>3.6789787652857089</v>
      </c>
      <c r="M61" s="42">
        <f t="shared" si="13"/>
        <v>3.9727914284372474</v>
      </c>
      <c r="N61" s="42">
        <f t="shared" si="13"/>
        <v>4.1950115986190992</v>
      </c>
      <c r="O61" s="42">
        <f t="shared" si="13"/>
        <v>4.3720302783079612</v>
      </c>
      <c r="P61" s="42">
        <f t="shared" si="13"/>
        <v>4.5190946805442742</v>
      </c>
      <c r="Q61" s="43">
        <f t="shared" si="13"/>
        <v>4.6453582437943917</v>
      </c>
      <c r="R61" s="32">
        <f t="shared" si="3"/>
        <v>1.6404122561725925</v>
      </c>
      <c r="S61" s="32">
        <f t="shared" si="4"/>
        <v>1.4368422907653293</v>
      </c>
      <c r="T61" s="32">
        <f t="shared" si="5"/>
        <v>1.6980863436317528</v>
      </c>
      <c r="U61" s="32">
        <f t="shared" si="6"/>
        <v>2.6413666384248398</v>
      </c>
      <c r="V61" s="32">
        <f t="shared" si="7"/>
        <v>2.3511964757978112</v>
      </c>
      <c r="W61" s="32">
        <f t="shared" si="8"/>
        <v>2.6124405286642354</v>
      </c>
    </row>
    <row r="62" spans="1:23">
      <c r="A62" t="s">
        <v>103</v>
      </c>
      <c r="C62" s="2">
        <v>44</v>
      </c>
      <c r="D62" s="44">
        <f t="shared" si="12"/>
        <v>2.3255813953488372E-2</v>
      </c>
      <c r="E62" s="45">
        <f t="shared" si="10"/>
        <v>2.3255813953488372E-2</v>
      </c>
      <c r="F62" s="46">
        <f t="shared" si="11"/>
        <v>5.0499986206018272</v>
      </c>
      <c r="G62" s="2"/>
      <c r="H62" s="41">
        <v>53</v>
      </c>
      <c r="I62" s="42">
        <f t="shared" si="0"/>
        <v>1.6646737657105382</v>
      </c>
      <c r="J62" s="42">
        <f t="shared" si="1"/>
        <v>2.6351768903295381</v>
      </c>
      <c r="K62" s="42">
        <f t="shared" si="13"/>
        <v>3.2939711129119225</v>
      </c>
      <c r="L62" s="42">
        <f t="shared" si="13"/>
        <v>3.7050231029658662</v>
      </c>
      <c r="M62" s="42">
        <f t="shared" si="13"/>
        <v>3.996732791288792</v>
      </c>
      <c r="N62" s="42">
        <f t="shared" si="13"/>
        <v>4.2173803608186464</v>
      </c>
      <c r="O62" s="42">
        <f t="shared" si="13"/>
        <v>4.3933227591391821</v>
      </c>
      <c r="P62" s="42">
        <f t="shared" si="13"/>
        <v>4.5397007398722691</v>
      </c>
      <c r="Q62" s="43">
        <f t="shared" si="13"/>
        <v>4.6655532845382819</v>
      </c>
      <c r="R62" s="32">
        <f t="shared" si="3"/>
        <v>1.6646737657105382</v>
      </c>
      <c r="S62" s="32">
        <f t="shared" si="4"/>
        <v>1.4493472896812458</v>
      </c>
      <c r="T62" s="32">
        <f t="shared" si="5"/>
        <v>1.7128649787141998</v>
      </c>
      <c r="U62" s="32">
        <f t="shared" si="6"/>
        <v>2.6709920257252824</v>
      </c>
      <c r="V62" s="32">
        <f t="shared" si="7"/>
        <v>2.371659201296584</v>
      </c>
      <c r="W62" s="32">
        <f t="shared" si="8"/>
        <v>2.6351768903295381</v>
      </c>
    </row>
    <row r="63" spans="1:23">
      <c r="A63" t="s">
        <v>104</v>
      </c>
      <c r="C63">
        <v>45</v>
      </c>
      <c r="D63" s="44">
        <f t="shared" si="12"/>
        <v>2.2727272727272728E-2</v>
      </c>
      <c r="E63" s="45">
        <f t="shared" si="10"/>
        <v>2.2727272727272728E-2</v>
      </c>
      <c r="F63" s="46">
        <f t="shared" si="11"/>
        <v>5.0727258933290997</v>
      </c>
      <c r="G63" s="2"/>
      <c r="H63" s="41">
        <v>54</v>
      </c>
      <c r="I63" s="42">
        <f t="shared" si="0"/>
        <v>1.6887053654977484</v>
      </c>
      <c r="J63" s="42">
        <f t="shared" si="1"/>
        <v>2.6573872939756029</v>
      </c>
      <c r="K63" s="42">
        <f t="shared" si="13"/>
        <v>3.3217341174695032</v>
      </c>
      <c r="L63" s="42">
        <f t="shared" si="13"/>
        <v>3.7304073990955131</v>
      </c>
      <c r="M63" s="42">
        <f t="shared" si="13"/>
        <v>4.0200567014181292</v>
      </c>
      <c r="N63" s="42">
        <f t="shared" si="13"/>
        <v>4.2391873076754898</v>
      </c>
      <c r="O63" s="42">
        <f t="shared" si="13"/>
        <v>4.4141078123440671</v>
      </c>
      <c r="P63" s="42">
        <f t="shared" si="13"/>
        <v>4.5598453333534232</v>
      </c>
      <c r="Q63" s="43">
        <f t="shared" si="13"/>
        <v>4.6853214216525787</v>
      </c>
      <c r="R63" s="32">
        <f t="shared" si="3"/>
        <v>1.6887053654977484</v>
      </c>
      <c r="S63" s="32">
        <f t="shared" si="4"/>
        <v>1.4615630116865814</v>
      </c>
      <c r="T63" s="32">
        <f t="shared" si="5"/>
        <v>1.7273017410841418</v>
      </c>
      <c r="U63" s="32">
        <f t="shared" si="6"/>
        <v>2.700083597904444</v>
      </c>
      <c r="V63" s="32">
        <f t="shared" si="7"/>
        <v>2.3916485645780421</v>
      </c>
      <c r="W63" s="32">
        <f t="shared" si="8"/>
        <v>2.6573872939756029</v>
      </c>
    </row>
    <row r="64" spans="1:23">
      <c r="A64" t="s">
        <v>105</v>
      </c>
      <c r="C64" s="2">
        <v>46</v>
      </c>
      <c r="D64" s="44">
        <f t="shared" si="12"/>
        <v>2.2222222222222223E-2</v>
      </c>
      <c r="E64" s="45">
        <f t="shared" si="10"/>
        <v>2.2222222222222223E-2</v>
      </c>
      <c r="F64" s="46">
        <f t="shared" si="11"/>
        <v>5.0949481155513219</v>
      </c>
      <c r="G64" s="2"/>
      <c r="H64" s="41">
        <v>55</v>
      </c>
      <c r="I64" s="42">
        <f t="shared" si="0"/>
        <v>1.7125092472424852</v>
      </c>
      <c r="J64" s="42">
        <f t="shared" si="1"/>
        <v>2.6790891922127651</v>
      </c>
      <c r="K64" s="42">
        <f t="shared" si="13"/>
        <v>3.3488614902659561</v>
      </c>
      <c r="L64" s="42">
        <f t="shared" si="13"/>
        <v>3.755158019870378</v>
      </c>
      <c r="M64" s="42">
        <f t="shared" si="13"/>
        <v>4.0427906288297057</v>
      </c>
      <c r="N64" s="42">
        <f t="shared" si="13"/>
        <v>4.2604592242553672</v>
      </c>
      <c r="O64" s="42">
        <f t="shared" si="13"/>
        <v>4.4344104716735027</v>
      </c>
      <c r="P64" s="42">
        <f t="shared" si="13"/>
        <v>4.579551157418023</v>
      </c>
      <c r="Q64" s="43">
        <f t="shared" si="13"/>
        <v>4.704682845305391</v>
      </c>
      <c r="R64" s="32">
        <f t="shared" si="3"/>
        <v>1.7125092472424852</v>
      </c>
      <c r="S64" s="32">
        <f t="shared" si="4"/>
        <v>1.4734990557170207</v>
      </c>
      <c r="T64" s="32">
        <f t="shared" si="5"/>
        <v>1.7414079749382974</v>
      </c>
      <c r="U64" s="32">
        <f t="shared" si="6"/>
        <v>2.7286531169420787</v>
      </c>
      <c r="V64" s="32">
        <f t="shared" si="7"/>
        <v>2.4111802729914884</v>
      </c>
      <c r="W64" s="32">
        <f t="shared" si="8"/>
        <v>2.6790891922127651</v>
      </c>
    </row>
    <row r="65" spans="1:23">
      <c r="A65" t="s">
        <v>106</v>
      </c>
      <c r="C65">
        <v>47</v>
      </c>
      <c r="D65" s="44">
        <f t="shared" si="12"/>
        <v>2.1739130434782608E-2</v>
      </c>
      <c r="E65" s="45">
        <f t="shared" si="10"/>
        <v>2.1739130434782608E-2</v>
      </c>
      <c r="F65" s="46">
        <f t="shared" si="11"/>
        <v>5.1166872459861041</v>
      </c>
      <c r="G65" s="2"/>
      <c r="H65" s="41">
        <v>56</v>
      </c>
      <c r="I65" s="42">
        <f t="shared" si="0"/>
        <v>1.7360875839664824</v>
      </c>
      <c r="J65" s="42">
        <f t="shared" si="1"/>
        <v>2.7002993914415927</v>
      </c>
      <c r="K65" s="42">
        <f t="shared" si="13"/>
        <v>3.3753742393019905</v>
      </c>
      <c r="L65" s="42">
        <f t="shared" si="13"/>
        <v>3.7793000692567182</v>
      </c>
      <c r="M65" s="42">
        <f t="shared" si="13"/>
        <v>4.0649605554648289</v>
      </c>
      <c r="N65" s="42">
        <f t="shared" si="13"/>
        <v>4.281221302942634</v>
      </c>
      <c r="O65" s="42">
        <f t="shared" si="13"/>
        <v>4.4542541506490299</v>
      </c>
      <c r="P65" s="42">
        <f t="shared" si="13"/>
        <v>4.5988393282798388</v>
      </c>
      <c r="Q65" s="43">
        <f t="shared" si="13"/>
        <v>4.7236562631072276</v>
      </c>
      <c r="R65" s="32">
        <f t="shared" si="3"/>
        <v>1.7360875839664824</v>
      </c>
      <c r="S65" s="32">
        <f t="shared" si="4"/>
        <v>1.4851646652928758</v>
      </c>
      <c r="T65" s="32">
        <f t="shared" si="5"/>
        <v>1.7551946044370352</v>
      </c>
      <c r="U65" s="32">
        <f t="shared" si="6"/>
        <v>2.7567121337473859</v>
      </c>
      <c r="V65" s="32">
        <f t="shared" si="7"/>
        <v>2.4302694522974333</v>
      </c>
      <c r="W65" s="32">
        <f t="shared" si="8"/>
        <v>2.7002993914415927</v>
      </c>
    </row>
    <row r="66" spans="1:23">
      <c r="A66" t="s">
        <v>107</v>
      </c>
      <c r="C66" s="2">
        <v>48</v>
      </c>
      <c r="D66" s="44">
        <f t="shared" si="12"/>
        <v>2.1276595744680851E-2</v>
      </c>
      <c r="E66" s="45">
        <f t="shared" si="10"/>
        <v>2.1276595744680851E-2</v>
      </c>
      <c r="F66" s="46">
        <f t="shared" si="11"/>
        <v>5.1379638417307847</v>
      </c>
      <c r="G66" s="2"/>
      <c r="H66" s="41">
        <v>57</v>
      </c>
      <c r="I66" s="42">
        <f t="shared" si="0"/>
        <v>1.7594425303980574</v>
      </c>
      <c r="J66" s="42">
        <f t="shared" si="1"/>
        <v>2.7210340734668126</v>
      </c>
      <c r="K66" s="42">
        <f t="shared" si="13"/>
        <v>3.4012925918335153</v>
      </c>
      <c r="L66" s="42">
        <f t="shared" si="13"/>
        <v>3.8028574569004934</v>
      </c>
      <c r="M66" s="42">
        <f t="shared" si="13"/>
        <v>4.0865910678974862</v>
      </c>
      <c r="N66" s="42">
        <f t="shared" si="13"/>
        <v>4.3014972500853901</v>
      </c>
      <c r="O66" s="42">
        <f t="shared" si="13"/>
        <v>4.4736607586821107</v>
      </c>
      <c r="P66" s="42">
        <f t="shared" si="13"/>
        <v>4.617729504216479</v>
      </c>
      <c r="Q66" s="43">
        <f t="shared" si="13"/>
        <v>4.7422590243524603</v>
      </c>
      <c r="R66" s="32">
        <f t="shared" si="3"/>
        <v>1.7594425303980574</v>
      </c>
      <c r="S66" s="32">
        <f t="shared" si="4"/>
        <v>1.4965687404067467</v>
      </c>
      <c r="T66" s="32">
        <f t="shared" si="5"/>
        <v>1.768672147753428</v>
      </c>
      <c r="U66" s="32">
        <f t="shared" si="6"/>
        <v>2.7842719869453356</v>
      </c>
      <c r="V66" s="32">
        <f t="shared" si="7"/>
        <v>2.4489306661201309</v>
      </c>
      <c r="W66" s="32">
        <f t="shared" si="8"/>
        <v>2.7210340734668126</v>
      </c>
    </row>
    <row r="67" spans="1:23">
      <c r="A67" t="s">
        <v>108</v>
      </c>
      <c r="C67">
        <v>49</v>
      </c>
      <c r="D67" s="44">
        <f t="shared" si="12"/>
        <v>2.0833333333333332E-2</v>
      </c>
      <c r="E67" s="45">
        <f t="shared" si="10"/>
        <v>2.0833333333333332E-2</v>
      </c>
      <c r="F67" s="46">
        <f t="shared" si="11"/>
        <v>5.1587971750641177</v>
      </c>
      <c r="G67" s="2"/>
      <c r="H67" s="41">
        <v>58</v>
      </c>
      <c r="I67" s="42">
        <f t="shared" si="0"/>
        <v>1.7818507310572187</v>
      </c>
      <c r="J67" s="42">
        <f t="shared" si="1"/>
        <v>2.741308817011106</v>
      </c>
      <c r="K67" s="42">
        <f t="shared" si="13"/>
        <v>3.426636021263882</v>
      </c>
      <c r="L67" s="42">
        <f t="shared" si="13"/>
        <v>3.8258529623170112</v>
      </c>
      <c r="M67" s="42">
        <f t="shared" si="13"/>
        <v>4.1077054434247549</v>
      </c>
      <c r="N67" s="42">
        <f t="shared" si="13"/>
        <v>4.3213093844682451</v>
      </c>
      <c r="O67" s="42">
        <f t="shared" si="13"/>
        <v>4.4926508079993024</v>
      </c>
      <c r="P67" s="42">
        <f t="shared" si="13"/>
        <v>4.6362399977406943</v>
      </c>
      <c r="Q67" s="43">
        <f t="shared" si="13"/>
        <v>4.7605072333336595</v>
      </c>
      <c r="R67" s="32">
        <f t="shared" si="3"/>
        <v>1.7825762233654392</v>
      </c>
      <c r="S67" s="32">
        <f t="shared" si="4"/>
        <v>1.5077198493561081</v>
      </c>
      <c r="T67" s="32">
        <f t="shared" si="5"/>
        <v>1.7818507310572187</v>
      </c>
      <c r="U67" s="32">
        <f t="shared" si="6"/>
        <v>2.8113438019491239</v>
      </c>
      <c r="V67" s="32">
        <f t="shared" si="7"/>
        <v>2.4671779353099947</v>
      </c>
      <c r="W67" s="32">
        <f t="shared" si="8"/>
        <v>2.741308817011106</v>
      </c>
    </row>
    <row r="68" spans="1:23">
      <c r="A68" t="s">
        <v>109</v>
      </c>
      <c r="C68" s="2">
        <v>50</v>
      </c>
      <c r="D68" s="44">
        <f t="shared" si="12"/>
        <v>2.0408163265306121E-2</v>
      </c>
      <c r="E68" s="45">
        <f t="shared" si="10"/>
        <v>2.0408163265306121E-2</v>
      </c>
      <c r="F68" s="46">
        <f t="shared" si="11"/>
        <v>5.1792053383294236</v>
      </c>
      <c r="G68" s="2"/>
      <c r="H68" s="41">
        <v>59</v>
      </c>
      <c r="I68" s="42">
        <f t="shared" si="0"/>
        <v>1.7947401023686445</v>
      </c>
      <c r="J68" s="42">
        <f t="shared" si="1"/>
        <v>2.7611386190286837</v>
      </c>
      <c r="K68" s="42">
        <f t="shared" si="13"/>
        <v>3.4514232737858546</v>
      </c>
      <c r="L68" s="42">
        <f t="shared" si="13"/>
        <v>3.8483082955079055</v>
      </c>
      <c r="M68" s="42">
        <f t="shared" si="13"/>
        <v>4.1283257300617819</v>
      </c>
      <c r="N68" s="42">
        <f t="shared" si="13"/>
        <v>4.3406787283382329</v>
      </c>
      <c r="O68" s="42">
        <f t="shared" si="13"/>
        <v>4.5112435122094672</v>
      </c>
      <c r="P68" s="42">
        <f t="shared" si="13"/>
        <v>4.6543878785844663</v>
      </c>
      <c r="Q68" s="43">
        <f t="shared" si="13"/>
        <v>4.7784158527469955</v>
      </c>
      <c r="R68" s="32">
        <f t="shared" si="3"/>
        <v>1.8054907821884505</v>
      </c>
      <c r="S68" s="32">
        <f t="shared" si="4"/>
        <v>1.518626240465776</v>
      </c>
      <c r="T68" s="32">
        <f t="shared" si="5"/>
        <v>1.7947401023686445</v>
      </c>
      <c r="U68" s="32">
        <f t="shared" si="6"/>
        <v>2.8379384903334333</v>
      </c>
      <c r="V68" s="32">
        <f t="shared" si="7"/>
        <v>2.4850247571258151</v>
      </c>
      <c r="W68" s="32">
        <f t="shared" si="8"/>
        <v>2.7611386190286837</v>
      </c>
    </row>
    <row r="69" spans="1:23">
      <c r="C69" s="2"/>
      <c r="D69" s="44"/>
      <c r="E69" s="45"/>
      <c r="F69" s="46"/>
      <c r="G69" s="2"/>
      <c r="H69" s="41">
        <v>60</v>
      </c>
      <c r="I69" s="42">
        <f t="shared" si="0"/>
        <v>1.8073496452264597</v>
      </c>
      <c r="J69" s="42">
        <f t="shared" si="1"/>
        <v>2.780537915733015</v>
      </c>
      <c r="K69" s="42">
        <f t="shared" si="13"/>
        <v>3.4756723946662684</v>
      </c>
      <c r="L69" s="42">
        <f t="shared" si="13"/>
        <v>3.8702441541602464</v>
      </c>
      <c r="M69" s="42">
        <f t="shared" si="13"/>
        <v>4.1484728209142556</v>
      </c>
      <c r="N69" s="42">
        <f t="shared" si="13"/>
        <v>4.3596250916376347</v>
      </c>
      <c r="O69" s="42">
        <f t="shared" si="13"/>
        <v>4.529456877260416</v>
      </c>
      <c r="P69" s="42">
        <f t="shared" si="13"/>
        <v>4.6721890683207468</v>
      </c>
      <c r="Q69" s="43">
        <f t="shared" si="13"/>
        <v>4.7959987981018903</v>
      </c>
      <c r="R69" s="32">
        <f t="shared" si="3"/>
        <v>1.8281883090666542</v>
      </c>
      <c r="S69" s="32">
        <f t="shared" si="4"/>
        <v>1.529295853653158</v>
      </c>
      <c r="T69" s="32">
        <f t="shared" si="5"/>
        <v>1.8073496452264597</v>
      </c>
      <c r="U69" s="32">
        <f t="shared" si="6"/>
        <v>2.864066749516982</v>
      </c>
      <c r="V69" s="32">
        <f t="shared" si="7"/>
        <v>2.5024841241597131</v>
      </c>
      <c r="W69" s="32">
        <f t="shared" si="8"/>
        <v>2.780537915733015</v>
      </c>
    </row>
    <row r="70" spans="1:23">
      <c r="C70" s="2"/>
      <c r="D70" s="44"/>
      <c r="E70" s="45"/>
      <c r="F70" s="46"/>
      <c r="G70" s="2"/>
      <c r="H70" s="41">
        <v>61</v>
      </c>
      <c r="I70" s="42">
        <f t="shared" si="0"/>
        <v>1.8196883921231457</v>
      </c>
      <c r="J70" s="42">
        <f t="shared" si="1"/>
        <v>2.7995206032663784</v>
      </c>
      <c r="K70" s="42">
        <f t="shared" si="13"/>
        <v>3.4994007540829726</v>
      </c>
      <c r="L70" s="42">
        <f t="shared" si="13"/>
        <v>3.8916802775870902</v>
      </c>
      <c r="M70" s="42">
        <f t="shared" si="13"/>
        <v>4.1681665233657084</v>
      </c>
      <c r="N70" s="42">
        <f t="shared" si="13"/>
        <v>4.3781671500329455</v>
      </c>
      <c r="O70" s="42">
        <f t="shared" si="13"/>
        <v>4.5473077854543371</v>
      </c>
      <c r="P70" s="42">
        <f t="shared" si="13"/>
        <v>4.6896584273626081</v>
      </c>
      <c r="Q70" s="43">
        <f t="shared" si="13"/>
        <v>4.8132690239556428</v>
      </c>
      <c r="R70" s="32">
        <f t="shared" si="3"/>
        <v>1.850670889462112</v>
      </c>
      <c r="S70" s="32">
        <f t="shared" si="4"/>
        <v>1.539736331796508</v>
      </c>
      <c r="T70" s="32">
        <f t="shared" si="5"/>
        <v>1.8196883921231457</v>
      </c>
      <c r="U70" s="32">
        <f t="shared" si="6"/>
        <v>2.8897390627573758</v>
      </c>
      <c r="V70" s="32">
        <f t="shared" si="7"/>
        <v>2.5195685429397403</v>
      </c>
      <c r="W70" s="32">
        <f t="shared" si="8"/>
        <v>2.7995206032663784</v>
      </c>
    </row>
    <row r="71" spans="1:23">
      <c r="C71" s="2"/>
      <c r="D71" s="44"/>
      <c r="E71" s="45"/>
      <c r="F71" s="46"/>
      <c r="G71" s="2"/>
      <c r="H71" s="41">
        <v>62</v>
      </c>
      <c r="I71" s="42">
        <f t="shared" si="0"/>
        <v>1.8317650376681962</v>
      </c>
      <c r="J71" s="42">
        <f t="shared" si="1"/>
        <v>2.8181000579510709</v>
      </c>
      <c r="K71" s="42">
        <f t="shared" si="13"/>
        <v>3.5226250724388386</v>
      </c>
      <c r="L71" s="42">
        <f t="shared" si="13"/>
        <v>3.9126354975704474</v>
      </c>
      <c r="M71" s="42">
        <f t="shared" si="13"/>
        <v>4.1874256234832963</v>
      </c>
      <c r="N71" s="42">
        <f t="shared" si="13"/>
        <v>4.3963225172713374</v>
      </c>
      <c r="O71" s="42">
        <f t="shared" si="13"/>
        <v>4.5648120731225008</v>
      </c>
      <c r="P71" s="42">
        <f t="shared" si="13"/>
        <v>4.7068098350048606</v>
      </c>
      <c r="Q71" s="43">
        <f t="shared" si="13"/>
        <v>4.8302386027120932</v>
      </c>
      <c r="R71" s="32">
        <f t="shared" si="3"/>
        <v>1.8729405924749345</v>
      </c>
      <c r="S71" s="32">
        <f t="shared" si="4"/>
        <v>1.549955031873089</v>
      </c>
      <c r="T71" s="32">
        <f t="shared" si="5"/>
        <v>1.8317650376681962</v>
      </c>
      <c r="U71" s="32">
        <f t="shared" si="6"/>
        <v>2.9149656994566295</v>
      </c>
      <c r="V71" s="32">
        <f t="shared" si="7"/>
        <v>2.5362900521559637</v>
      </c>
      <c r="W71" s="32">
        <f t="shared" si="8"/>
        <v>2.8181000579510709</v>
      </c>
    </row>
    <row r="72" spans="1:23">
      <c r="C72" s="2"/>
      <c r="D72" s="44"/>
      <c r="E72" s="45"/>
      <c r="F72" s="46"/>
      <c r="G72" s="2"/>
      <c r="H72" s="41">
        <v>63</v>
      </c>
      <c r="I72" s="42">
        <f t="shared" si="0"/>
        <v>1.8435879514475086</v>
      </c>
      <c r="J72" s="42">
        <f t="shared" si="1"/>
        <v>2.8362891560730903</v>
      </c>
      <c r="K72" s="42">
        <f t="shared" si="13"/>
        <v>3.5453614450913626</v>
      </c>
      <c r="L72" s="42">
        <f t="shared" si="13"/>
        <v>3.9331277862671006</v>
      </c>
      <c r="M72" s="42">
        <f t="shared" si="13"/>
        <v>4.2062679460138268</v>
      </c>
      <c r="N72" s="42">
        <f t="shared" si="13"/>
        <v>4.4141078123440671</v>
      </c>
      <c r="O72" s="42">
        <f t="shared" si="13"/>
        <v>4.5819846024990314</v>
      </c>
      <c r="P72" s="42">
        <f t="shared" si="13"/>
        <v>4.7236562631072276</v>
      </c>
      <c r="Q72" s="43">
        <f t="shared" si="13"/>
        <v>4.8469187966509866</v>
      </c>
      <c r="R72" s="32">
        <f t="shared" si="3"/>
        <v>1.8949994712099056</v>
      </c>
      <c r="S72" s="32">
        <f t="shared" si="4"/>
        <v>1.5599590358401996</v>
      </c>
      <c r="T72" s="32">
        <f t="shared" si="5"/>
        <v>1.8435879514475086</v>
      </c>
      <c r="U72" s="32">
        <f t="shared" si="6"/>
        <v>2.939756715771769</v>
      </c>
      <c r="V72" s="32">
        <f t="shared" si="7"/>
        <v>2.552660240465781</v>
      </c>
      <c r="W72" s="32">
        <f t="shared" si="8"/>
        <v>2.8362891560730903</v>
      </c>
    </row>
    <row r="73" spans="1:23">
      <c r="C73" s="2"/>
      <c r="D73" s="44"/>
      <c r="E73" s="45"/>
      <c r="F73" s="46"/>
      <c r="G73" s="2"/>
      <c r="H73" s="41">
        <v>64</v>
      </c>
      <c r="I73" s="42">
        <f t="shared" si="0"/>
        <v>1.8551651905533284</v>
      </c>
      <c r="J73" s="42">
        <f t="shared" si="1"/>
        <v>2.8541002931589667</v>
      </c>
      <c r="K73" s="42">
        <f t="shared" si="13"/>
        <v>3.5676253664487083</v>
      </c>
      <c r="L73" s="42">
        <f t="shared" si="13"/>
        <v>3.9531743013353666</v>
      </c>
      <c r="M73" s="42">
        <f t="shared" si="13"/>
        <v>4.2247104103120972</v>
      </c>
      <c r="N73" s="42">
        <f t="shared" si="13"/>
        <v>4.4315387218898152</v>
      </c>
      <c r="O73" s="42">
        <f t="shared" si="13"/>
        <v>4.5988393282798388</v>
      </c>
      <c r="P73" s="42">
        <f t="shared" si="13"/>
        <v>4.7402098439599003</v>
      </c>
      <c r="Q73" s="43">
        <f t="shared" si="13"/>
        <v>4.8633201237904657</v>
      </c>
      <c r="R73" s="32">
        <f t="shared" si="3"/>
        <v>1.9168495631325282</v>
      </c>
      <c r="S73" s="32">
        <f t="shared" si="4"/>
        <v>1.5697551612374316</v>
      </c>
      <c r="T73" s="32">
        <f t="shared" si="5"/>
        <v>1.8551651905533284</v>
      </c>
      <c r="U73" s="32">
        <f t="shared" si="6"/>
        <v>2.9641219555216067</v>
      </c>
      <c r="V73" s="32">
        <f t="shared" si="7"/>
        <v>2.5686902638430698</v>
      </c>
      <c r="W73" s="32">
        <f t="shared" si="8"/>
        <v>2.8541002931589667</v>
      </c>
    </row>
    <row r="74" spans="1:23">
      <c r="C74" s="2"/>
      <c r="D74" s="44"/>
      <c r="E74" s="45"/>
      <c r="F74" s="46"/>
      <c r="G74" s="2"/>
      <c r="H74" s="41">
        <v>65</v>
      </c>
      <c r="I74" s="42">
        <f t="shared" ref="I74:I109" si="14">IF(R74&lt;S74,S74,IF(R74&gt;T74,T74,R74))</f>
        <v>1.8665045117648895</v>
      </c>
      <c r="J74" s="42">
        <f t="shared" ref="J74:J109" si="15">IF(U74&lt;V74,V74,IF(U74&gt;W74,W74,U74))</f>
        <v>2.8715454027152147</v>
      </c>
      <c r="K74" s="42">
        <f t="shared" si="13"/>
        <v>3.5894317533940181</v>
      </c>
      <c r="L74" s="42">
        <f t="shared" si="13"/>
        <v>3.9727914284372474</v>
      </c>
      <c r="M74" s="42">
        <f t="shared" si="13"/>
        <v>4.2427690825157756</v>
      </c>
      <c r="N74" s="42">
        <f t="shared" si="13"/>
        <v>4.448630058229293</v>
      </c>
      <c r="O74" s="42">
        <f t="shared" si="13"/>
        <v>4.6153893593053166</v>
      </c>
      <c r="P74" s="42">
        <f t="shared" si="13"/>
        <v>4.7564819328206944</v>
      </c>
      <c r="Q74" s="43">
        <f t="shared" si="13"/>
        <v>4.8794524181277756</v>
      </c>
      <c r="R74" s="32">
        <f t="shared" si="3"/>
        <v>1.9384928904130023</v>
      </c>
      <c r="S74" s="32">
        <f t="shared" si="4"/>
        <v>1.5793499714933679</v>
      </c>
      <c r="T74" s="32">
        <f t="shared" si="5"/>
        <v>1.8665045117648895</v>
      </c>
      <c r="U74" s="32">
        <f t="shared" si="6"/>
        <v>2.9880710513781388</v>
      </c>
      <c r="V74" s="32">
        <f t="shared" si="7"/>
        <v>2.5843908624436929</v>
      </c>
      <c r="W74" s="32">
        <f t="shared" si="8"/>
        <v>2.8715454027152147</v>
      </c>
    </row>
    <row r="75" spans="1:23">
      <c r="C75" s="2"/>
      <c r="D75" s="44"/>
      <c r="E75" s="45"/>
      <c r="F75" s="46"/>
      <c r="G75" s="2"/>
      <c r="H75" s="41">
        <v>66</v>
      </c>
      <c r="I75" s="42">
        <f t="shared" si="14"/>
        <v>1.8776133833649544</v>
      </c>
      <c r="J75" s="42">
        <f t="shared" si="15"/>
        <v>2.888635974407622</v>
      </c>
      <c r="K75" s="42">
        <f t="shared" si="13"/>
        <v>3.6107949680095275</v>
      </c>
      <c r="L75" s="42">
        <f t="shared" si="13"/>
        <v>3.9919948212656817</v>
      </c>
      <c r="M75" s="42">
        <f t="shared" si="13"/>
        <v>4.2604592242553672</v>
      </c>
      <c r="N75" s="42">
        <f t="shared" si="13"/>
        <v>4.4653958133852099</v>
      </c>
      <c r="O75" s="42">
        <f t="shared" si="13"/>
        <v>4.6316470157633152</v>
      </c>
      <c r="P75" s="42">
        <f t="shared" si="13"/>
        <v>4.7724831655671407</v>
      </c>
      <c r="Q75" s="43">
        <f t="shared" si="13"/>
        <v>4.8953248847521351</v>
      </c>
      <c r="R75" s="32">
        <f t="shared" ref="R75:R109" si="16">4.2*(1-EXP((-$H75)*(2-1)/105) + 0.65*EXP(-800/($H75*(2-1))))</f>
        <v>1.9599314602567486</v>
      </c>
      <c r="S75" s="32">
        <f t="shared" ref="S75:S109" si="17">4.2*(1-EXP((-$H75)*(4-1)/105) + 0.65*EXP(-800/($H75*(4-1))))*0.44</f>
        <v>1.5887497859241921</v>
      </c>
      <c r="T75" s="32">
        <f t="shared" ref="T75:T109" si="18">4.2*(1-EXP((-$H75)*(4-1)/105) + 0.65*EXP(-800/($H75*(4-1))))*0.52</f>
        <v>1.8776133833649544</v>
      </c>
      <c r="U75" s="32">
        <f t="shared" ref="U75:U109" si="19">4.2*(1-EXP((-$H75)*(3-1)/105) + 0.65*EXP(-800/($H75*(3-1))))</f>
        <v>3.0116134263288741</v>
      </c>
      <c r="V75" s="32">
        <f t="shared" ref="V75:V109" si="20">4.2*(1-EXP((-$H75)*(4-1)/105) + 0.65*EXP(-800/($H75*(4-1))))*0.72</f>
        <v>2.5997723769668597</v>
      </c>
      <c r="W75" s="32">
        <f t="shared" ref="W75:W109" si="21">4.2*(1-EXP((-$H75)*(4-1)/105) + 0.65*EXP(-800/($H75*(4-1))))*0.8</f>
        <v>2.888635974407622</v>
      </c>
    </row>
    <row r="76" spans="1:23">
      <c r="C76" s="2"/>
      <c r="D76" s="44"/>
      <c r="E76" s="45"/>
      <c r="F76" s="46"/>
      <c r="G76" s="2"/>
      <c r="H76" s="41">
        <v>67</v>
      </c>
      <c r="I76" s="42">
        <f t="shared" si="14"/>
        <v>1.8884989965818662</v>
      </c>
      <c r="J76" s="42">
        <f t="shared" si="15"/>
        <v>2.9053830716644096</v>
      </c>
      <c r="K76" s="42">
        <f t="shared" si="13"/>
        <v>3.6317288395805116</v>
      </c>
      <c r="L76" s="42">
        <f t="shared" si="13"/>
        <v>4.0107994392411985</v>
      </c>
      <c r="M76" s="42">
        <f t="shared" si="13"/>
        <v>4.2777953381639735</v>
      </c>
      <c r="N76" s="42">
        <f t="shared" si="13"/>
        <v>4.4818492094083444</v>
      </c>
      <c r="O76" s="42">
        <f t="shared" si="13"/>
        <v>4.6476238822714677</v>
      </c>
      <c r="P76" s="42">
        <f t="shared" si="13"/>
        <v>4.7882235118659544</v>
      </c>
      <c r="Q76" s="43">
        <f t="shared" si="13"/>
        <v>4.9109461502779244</v>
      </c>
      <c r="R76" s="32">
        <f t="shared" si="16"/>
        <v>1.9811672652202637</v>
      </c>
      <c r="S76" s="32">
        <f t="shared" si="17"/>
        <v>1.597960689415425</v>
      </c>
      <c r="T76" s="32">
        <f t="shared" si="18"/>
        <v>1.8884989965818662</v>
      </c>
      <c r="U76" s="32">
        <f t="shared" si="19"/>
        <v>3.0347582953947723</v>
      </c>
      <c r="V76" s="32">
        <f t="shared" si="20"/>
        <v>2.6148447644979682</v>
      </c>
      <c r="W76" s="32">
        <f t="shared" si="21"/>
        <v>2.9053830716644096</v>
      </c>
    </row>
    <row r="77" spans="1:23">
      <c r="C77" s="2"/>
      <c r="D77" s="44"/>
      <c r="E77" s="45"/>
      <c r="F77" s="46"/>
      <c r="G77" s="2"/>
      <c r="H77" s="41">
        <v>68</v>
      </c>
      <c r="I77" s="42">
        <f t="shared" si="14"/>
        <v>1.899168276650592</v>
      </c>
      <c r="J77" s="42">
        <f t="shared" si="15"/>
        <v>2.9217973486932185</v>
      </c>
      <c r="K77" s="42">
        <f t="shared" si="13"/>
        <v>3.652246685866523</v>
      </c>
      <c r="L77" s="42">
        <f t="shared" si="13"/>
        <v>4.0292195830162791</v>
      </c>
      <c r="M77" s="42">
        <f t="shared" si="13"/>
        <v>4.2947912104295867</v>
      </c>
      <c r="N77" s="42">
        <f t="shared" si="13"/>
        <v>4.4980027453005462</v>
      </c>
      <c r="O77" s="42">
        <f t="shared" si="13"/>
        <v>4.6633308571647234</v>
      </c>
      <c r="P77" s="42">
        <f t="shared" si="13"/>
        <v>4.803712324225887</v>
      </c>
      <c r="Q77" s="43">
        <f t="shared" si="13"/>
        <v>4.926324309005202</v>
      </c>
      <c r="R77" s="32">
        <f t="shared" si="16"/>
        <v>2.0022022835112407</v>
      </c>
      <c r="S77" s="32">
        <f t="shared" si="17"/>
        <v>1.6069885417812702</v>
      </c>
      <c r="T77" s="32">
        <f t="shared" si="18"/>
        <v>1.899168276650592</v>
      </c>
      <c r="U77" s="32">
        <f t="shared" si="19"/>
        <v>3.0575146675872937</v>
      </c>
      <c r="V77" s="32">
        <f t="shared" si="20"/>
        <v>2.6296176138238967</v>
      </c>
      <c r="W77" s="32">
        <f t="shared" si="21"/>
        <v>2.9217973486932185</v>
      </c>
    </row>
    <row r="78" spans="1:23">
      <c r="C78" s="2"/>
      <c r="D78" s="44"/>
      <c r="E78" s="45"/>
      <c r="F78" s="46"/>
      <c r="G78" s="2"/>
      <c r="H78" s="41">
        <v>69</v>
      </c>
      <c r="I78" s="42">
        <f t="shared" si="14"/>
        <v>1.9096278934895663</v>
      </c>
      <c r="J78" s="42">
        <f t="shared" si="15"/>
        <v>2.937889066907025</v>
      </c>
      <c r="K78" s="42">
        <f t="shared" ref="K78:Q109" si="22">4.2*(1-EXP((-$H78)*(VALUE(RIGHT(K$9,2))-1)/105) + 0.65*EXP(-800/($H78*(VALUE(RIGHT(K$9,2))-1))))</f>
        <v>3.672361333633781</v>
      </c>
      <c r="L78" s="42">
        <f t="shared" si="22"/>
        <v>4.0472689279194762</v>
      </c>
      <c r="M78" s="42">
        <f t="shared" si="22"/>
        <v>4.3114599506125346</v>
      </c>
      <c r="N78" s="42">
        <f t="shared" si="22"/>
        <v>4.5138682407987982</v>
      </c>
      <c r="O78" s="42">
        <f t="shared" si="22"/>
        <v>4.6787781982842302</v>
      </c>
      <c r="P78" s="42">
        <f t="shared" si="22"/>
        <v>4.818958383267228</v>
      </c>
      <c r="Q78" s="43">
        <f t="shared" si="22"/>
        <v>4.9414669651776171</v>
      </c>
      <c r="R78" s="32">
        <f t="shared" si="16"/>
        <v>2.0230384792720604</v>
      </c>
      <c r="S78" s="32">
        <f t="shared" si="17"/>
        <v>1.6158389867988636</v>
      </c>
      <c r="T78" s="32">
        <f t="shared" si="18"/>
        <v>1.9096278934895663</v>
      </c>
      <c r="U78" s="32">
        <f t="shared" si="19"/>
        <v>3.0798913480872465</v>
      </c>
      <c r="V78" s="32">
        <f t="shared" si="20"/>
        <v>2.6441001602163223</v>
      </c>
      <c r="W78" s="32">
        <f t="shared" si="21"/>
        <v>2.937889066907025</v>
      </c>
    </row>
    <row r="79" spans="1:23">
      <c r="C79" s="2"/>
      <c r="D79" s="44"/>
      <c r="E79" s="45"/>
      <c r="F79" s="46"/>
      <c r="G79" s="2"/>
      <c r="H79" s="41">
        <v>70</v>
      </c>
      <c r="I79" s="42">
        <f t="shared" si="14"/>
        <v>1.9198842719929912</v>
      </c>
      <c r="J79" s="42">
        <f t="shared" si="15"/>
        <v>2.9536681107584482</v>
      </c>
      <c r="K79" s="42">
        <f t="shared" si="22"/>
        <v>3.6920851384480597</v>
      </c>
      <c r="L79" s="42">
        <f t="shared" si="22"/>
        <v>4.0649605554648289</v>
      </c>
      <c r="M79" s="42">
        <f t="shared" si="22"/>
        <v>4.327814028932079</v>
      </c>
      <c r="N79" s="42">
        <f t="shared" si="22"/>
        <v>4.529456877260416</v>
      </c>
      <c r="O79" s="42">
        <f t="shared" si="22"/>
        <v>4.6939755655372721</v>
      </c>
      <c r="P79" s="42">
        <f t="shared" si="22"/>
        <v>4.833969939511956</v>
      </c>
      <c r="Q79" s="43">
        <f t="shared" si="22"/>
        <v>4.9563812716744904</v>
      </c>
      <c r="R79" s="32">
        <f t="shared" si="16"/>
        <v>2.0436778028459193</v>
      </c>
      <c r="S79" s="32">
        <f t="shared" si="17"/>
        <v>1.6245174609171462</v>
      </c>
      <c r="T79" s="32">
        <f t="shared" si="18"/>
        <v>1.9198842719929912</v>
      </c>
      <c r="U79" s="32">
        <f t="shared" si="19"/>
        <v>3.101896940627662</v>
      </c>
      <c r="V79" s="32">
        <f t="shared" si="20"/>
        <v>2.658301299682603</v>
      </c>
      <c r="W79" s="32">
        <f t="shared" si="21"/>
        <v>2.9536681107584482</v>
      </c>
    </row>
    <row r="80" spans="1:23">
      <c r="C80" s="2"/>
      <c r="D80" s="44"/>
      <c r="E80" s="45"/>
      <c r="F80" s="46"/>
      <c r="G80" s="2"/>
      <c r="H80" s="41">
        <v>71</v>
      </c>
      <c r="I80" s="42">
        <f t="shared" si="14"/>
        <v>1.929943601940693</v>
      </c>
      <c r="J80" s="42">
        <f t="shared" si="15"/>
        <v>2.9691440029856815</v>
      </c>
      <c r="K80" s="42">
        <f t="shared" si="22"/>
        <v>3.7114300037321017</v>
      </c>
      <c r="L80" s="42">
        <f t="shared" si="22"/>
        <v>4.0823069830456253</v>
      </c>
      <c r="M80" s="42">
        <f t="shared" si="22"/>
        <v>4.343865311209278</v>
      </c>
      <c r="N80" s="42">
        <f t="shared" si="22"/>
        <v>4.5447792358680061</v>
      </c>
      <c r="O80" s="42">
        <f t="shared" si="22"/>
        <v>4.7089320604742211</v>
      </c>
      <c r="P80" s="42">
        <f t="shared" si="22"/>
        <v>4.8487547519721463</v>
      </c>
      <c r="Q80" s="43">
        <f t="shared" si="22"/>
        <v>4.9710739654437468</v>
      </c>
      <c r="R80" s="32">
        <f t="shared" si="16"/>
        <v>2.0641221910250365</v>
      </c>
      <c r="S80" s="32">
        <f t="shared" si="17"/>
        <v>1.6330292016421248</v>
      </c>
      <c r="T80" s="32">
        <f t="shared" si="18"/>
        <v>1.929943601940693</v>
      </c>
      <c r="U80" s="32">
        <f t="shared" si="19"/>
        <v>3.1235398500627292</v>
      </c>
      <c r="V80" s="32">
        <f t="shared" si="20"/>
        <v>2.6722296026871133</v>
      </c>
      <c r="W80" s="32">
        <f t="shared" si="21"/>
        <v>2.9691440029856815</v>
      </c>
    </row>
    <row r="81" spans="3:23">
      <c r="C81" s="2"/>
      <c r="D81" s="44"/>
      <c r="E81" s="45"/>
      <c r="F81" s="46"/>
      <c r="G81" s="2"/>
      <c r="H81" s="41">
        <v>72</v>
      </c>
      <c r="I81" s="42">
        <f t="shared" si="14"/>
        <v>1.9398118475296668</v>
      </c>
      <c r="J81" s="42">
        <f t="shared" si="15"/>
        <v>2.9843259192764107</v>
      </c>
      <c r="K81" s="42">
        <f t="shared" si="22"/>
        <v>3.7304073990955131</v>
      </c>
      <c r="L81" s="42">
        <f t="shared" si="22"/>
        <v>4.0993201919250124</v>
      </c>
      <c r="M81" s="42">
        <f t="shared" si="22"/>
        <v>4.3596250916376347</v>
      </c>
      <c r="N81" s="42">
        <f t="shared" si="22"/>
        <v>4.5598453333534232</v>
      </c>
      <c r="O81" s="42">
        <f t="shared" si="22"/>
        <v>4.7236562631072276</v>
      </c>
      <c r="P81" s="42">
        <f t="shared" si="22"/>
        <v>4.8633201237904657</v>
      </c>
      <c r="Q81" s="43">
        <f t="shared" si="22"/>
        <v>4.9855513999552334</v>
      </c>
      <c r="R81" s="32">
        <f t="shared" si="16"/>
        <v>2.0843735672805268</v>
      </c>
      <c r="S81" s="32">
        <f t="shared" si="17"/>
        <v>1.6413792556020257</v>
      </c>
      <c r="T81" s="32">
        <f t="shared" si="18"/>
        <v>1.9398118475296668</v>
      </c>
      <c r="U81" s="32">
        <f t="shared" si="19"/>
        <v>3.1448282851048899</v>
      </c>
      <c r="V81" s="32">
        <f t="shared" si="20"/>
        <v>2.6858933273487695</v>
      </c>
      <c r="W81" s="32">
        <f t="shared" si="21"/>
        <v>2.9843259192764107</v>
      </c>
    </row>
    <row r="82" spans="3:23">
      <c r="C82" s="2"/>
      <c r="D82" s="44"/>
      <c r="E82" s="45"/>
      <c r="F82" s="46"/>
      <c r="G82" s="2"/>
      <c r="H82" s="41">
        <v>73</v>
      </c>
      <c r="I82" s="42">
        <f t="shared" si="14"/>
        <v>1.949494756533148</v>
      </c>
      <c r="J82" s="42">
        <f t="shared" si="15"/>
        <v>2.9992227023586895</v>
      </c>
      <c r="K82" s="42">
        <f t="shared" si="22"/>
        <v>3.7490283779483615</v>
      </c>
      <c r="L82" s="42">
        <f t="shared" si="22"/>
        <v>4.1160116536296174</v>
      </c>
      <c r="M82" s="42">
        <f t="shared" si="22"/>
        <v>4.3751041235388888</v>
      </c>
      <c r="N82" s="42">
        <f t="shared" si="22"/>
        <v>4.5746646554226764</v>
      </c>
      <c r="O82" s="42">
        <f t="shared" si="22"/>
        <v>4.7381562661762615</v>
      </c>
      <c r="P82" s="42">
        <f t="shared" si="22"/>
        <v>4.8776729351651351</v>
      </c>
      <c r="Q82" s="43">
        <f t="shared" si="22"/>
        <v>4.9998195749293517</v>
      </c>
      <c r="R82" s="32">
        <f t="shared" si="16"/>
        <v>2.1044338419737203</v>
      </c>
      <c r="S82" s="32">
        <f t="shared" si="17"/>
        <v>1.6495724862972792</v>
      </c>
      <c r="T82" s="32">
        <f t="shared" si="18"/>
        <v>1.949494756533148</v>
      </c>
      <c r="U82" s="32">
        <f t="shared" si="19"/>
        <v>3.1657702612124279</v>
      </c>
      <c r="V82" s="32">
        <f t="shared" si="20"/>
        <v>2.6993004321228202</v>
      </c>
      <c r="W82" s="32">
        <f t="shared" si="21"/>
        <v>2.9992227023586895</v>
      </c>
    </row>
    <row r="83" spans="3:23">
      <c r="C83" s="2"/>
      <c r="D83" s="44"/>
      <c r="E83" s="45"/>
      <c r="F83" s="46"/>
      <c r="G83" s="2"/>
      <c r="H83" s="41">
        <v>74</v>
      </c>
      <c r="I83" s="42">
        <f t="shared" si="14"/>
        <v>1.9589978690944458</v>
      </c>
      <c r="J83" s="42">
        <f t="shared" si="15"/>
        <v>3.0138428755299169</v>
      </c>
      <c r="K83" s="42">
        <f t="shared" si="22"/>
        <v>3.7673035944123958</v>
      </c>
      <c r="L83" s="42">
        <f t="shared" si="22"/>
        <v>4.1323923548460604</v>
      </c>
      <c r="M83" s="42">
        <f t="shared" si="22"/>
        <v>4.3903126482483019</v>
      </c>
      <c r="N83" s="42">
        <f t="shared" si="22"/>
        <v>4.5892461880480555</v>
      </c>
      <c r="O83" s="42">
        <f t="shared" si="22"/>
        <v>4.7524397070509297</v>
      </c>
      <c r="P83" s="42">
        <f t="shared" si="22"/>
        <v>4.891819673772277</v>
      </c>
      <c r="Q83" s="43">
        <f t="shared" si="22"/>
        <v>5.0138841635736151</v>
      </c>
      <c r="R83" s="32">
        <f t="shared" si="16"/>
        <v>2.1243049125488116</v>
      </c>
      <c r="S83" s="32">
        <f t="shared" si="17"/>
        <v>1.6576135815414541</v>
      </c>
      <c r="T83" s="32">
        <f t="shared" si="18"/>
        <v>1.9589978690944458</v>
      </c>
      <c r="U83" s="32">
        <f t="shared" si="19"/>
        <v>3.1863736036103236</v>
      </c>
      <c r="V83" s="32">
        <f t="shared" si="20"/>
        <v>2.7124585879769247</v>
      </c>
      <c r="W83" s="32">
        <f t="shared" si="21"/>
        <v>3.0138428755299169</v>
      </c>
    </row>
    <row r="84" spans="3:23">
      <c r="C84" s="2"/>
      <c r="D84" s="44"/>
      <c r="E84" s="45"/>
      <c r="F84" s="46"/>
      <c r="G84" s="2"/>
      <c r="H84" s="41">
        <v>75</v>
      </c>
      <c r="I84" s="42">
        <f t="shared" si="14"/>
        <v>1.968326526163904</v>
      </c>
      <c r="J84" s="42">
        <f t="shared" si="15"/>
        <v>3.0281946556367756</v>
      </c>
      <c r="K84" s="42">
        <f t="shared" si="22"/>
        <v>3.7852433195459692</v>
      </c>
      <c r="L84" s="42">
        <f t="shared" si="22"/>
        <v>4.1484728209142556</v>
      </c>
      <c r="M84" s="42">
        <f t="shared" si="22"/>
        <v>4.4052604222620015</v>
      </c>
      <c r="N84" s="42">
        <f t="shared" si="22"/>
        <v>4.6035984467797482</v>
      </c>
      <c r="O84" s="42">
        <f t="shared" si="22"/>
        <v>4.7665137974409655</v>
      </c>
      <c r="P84" s="42">
        <f t="shared" si="22"/>
        <v>4.9057664628809903</v>
      </c>
      <c r="Q84" s="43">
        <f t="shared" si="22"/>
        <v>5.02775053753951</v>
      </c>
      <c r="R84" s="32">
        <f t="shared" si="16"/>
        <v>2.1439886637069172</v>
      </c>
      <c r="S84" s="32">
        <f t="shared" si="17"/>
        <v>1.6655070606002265</v>
      </c>
      <c r="T84" s="32">
        <f t="shared" si="18"/>
        <v>1.968326526163904</v>
      </c>
      <c r="U84" s="32">
        <f t="shared" si="19"/>
        <v>3.2066459504277014</v>
      </c>
      <c r="V84" s="32">
        <f t="shared" si="20"/>
        <v>2.7253751900730978</v>
      </c>
      <c r="W84" s="32">
        <f t="shared" si="21"/>
        <v>3.0281946556367756</v>
      </c>
    </row>
    <row r="85" spans="3:23">
      <c r="C85" s="2"/>
      <c r="D85" s="44"/>
      <c r="E85" s="45"/>
      <c r="F85" s="46"/>
      <c r="G85" s="2"/>
      <c r="H85" s="41">
        <v>76</v>
      </c>
      <c r="I85" s="42">
        <f t="shared" si="14"/>
        <v>1.9774858775882567</v>
      </c>
      <c r="J85" s="42">
        <f t="shared" si="15"/>
        <v>3.0422859655203949</v>
      </c>
      <c r="K85" s="42">
        <f t="shared" si="22"/>
        <v>3.8028574569004934</v>
      </c>
      <c r="L85" s="42">
        <f t="shared" si="22"/>
        <v>4.1642631380055999</v>
      </c>
      <c r="M85" s="42">
        <f t="shared" si="22"/>
        <v>4.4199567427681004</v>
      </c>
      <c r="N85" s="42">
        <f t="shared" si="22"/>
        <v>4.617729504216479</v>
      </c>
      <c r="O85" s="42">
        <f t="shared" si="22"/>
        <v>4.7803853510742673</v>
      </c>
      <c r="P85" s="42">
        <f t="shared" si="22"/>
        <v>4.9195190873404169</v>
      </c>
      <c r="Q85" s="43">
        <f t="shared" si="22"/>
        <v>5.0414237897936358</v>
      </c>
      <c r="R85" s="32">
        <f t="shared" si="16"/>
        <v>2.1634869675617074</v>
      </c>
      <c r="S85" s="32">
        <f t="shared" si="17"/>
        <v>1.6732572810362172</v>
      </c>
      <c r="T85" s="32">
        <f t="shared" si="18"/>
        <v>1.9774858775882567</v>
      </c>
      <c r="U85" s="32">
        <f t="shared" si="19"/>
        <v>3.2265947559358219</v>
      </c>
      <c r="V85" s="32">
        <f t="shared" si="20"/>
        <v>2.7380573689683549</v>
      </c>
      <c r="W85" s="32">
        <f t="shared" si="21"/>
        <v>3.0422859655203949</v>
      </c>
    </row>
    <row r="86" spans="3:23">
      <c r="C86" s="2"/>
      <c r="D86" s="44"/>
      <c r="E86" s="45"/>
      <c r="F86" s="46"/>
      <c r="G86" s="2"/>
      <c r="H86" s="41">
        <v>77</v>
      </c>
      <c r="I86" s="42">
        <f t="shared" si="14"/>
        <v>1.9864808898623196</v>
      </c>
      <c r="J86" s="42">
        <f t="shared" si="15"/>
        <v>3.0561244459420305</v>
      </c>
      <c r="K86" s="42">
        <f t="shared" si="22"/>
        <v>3.8201555574275377</v>
      </c>
      <c r="L86" s="42">
        <f t="shared" si="22"/>
        <v>4.1797729740685785</v>
      </c>
      <c r="M86" s="42">
        <f t="shared" si="22"/>
        <v>4.4344104716735027</v>
      </c>
      <c r="N86" s="42">
        <f t="shared" si="22"/>
        <v>4.6316470157633152</v>
      </c>
      <c r="O86" s="42">
        <f t="shared" si="22"/>
        <v>4.7940608094886796</v>
      </c>
      <c r="P86" s="42">
        <f t="shared" si="22"/>
        <v>4.9330830176035914</v>
      </c>
      <c r="Q86" s="43">
        <f t="shared" si="22"/>
        <v>5.0549087555803558</v>
      </c>
      <c r="R86" s="32">
        <f t="shared" si="16"/>
        <v>2.1828016837769373</v>
      </c>
      <c r="S86" s="32">
        <f t="shared" si="17"/>
        <v>1.6808684452681166</v>
      </c>
      <c r="T86" s="32">
        <f t="shared" si="18"/>
        <v>1.9864808898623196</v>
      </c>
      <c r="U86" s="32">
        <f t="shared" si="19"/>
        <v>3.2462272938713364</v>
      </c>
      <c r="V86" s="32">
        <f t="shared" si="20"/>
        <v>2.7505120013478268</v>
      </c>
      <c r="W86" s="32">
        <f t="shared" si="21"/>
        <v>3.0561244459420305</v>
      </c>
    </row>
    <row r="87" spans="3:23">
      <c r="C87" s="2"/>
      <c r="D87" s="44"/>
      <c r="E87" s="45"/>
      <c r="F87" s="46"/>
      <c r="G87" s="2"/>
      <c r="H87" s="41">
        <v>78</v>
      </c>
      <c r="I87" s="42">
        <f t="shared" si="14"/>
        <v>1.9953163535535001</v>
      </c>
      <c r="J87" s="42">
        <f t="shared" si="15"/>
        <v>3.0697174670053848</v>
      </c>
      <c r="K87" s="42">
        <f t="shared" si="22"/>
        <v>3.8371468337567309</v>
      </c>
      <c r="L87" s="42">
        <f t="shared" si="22"/>
        <v>4.1950115986190992</v>
      </c>
      <c r="M87" s="42">
        <f t="shared" si="22"/>
        <v>4.448630058229293</v>
      </c>
      <c r="N87" s="42">
        <f t="shared" si="22"/>
        <v>4.6453582437943917</v>
      </c>
      <c r="O87" s="42">
        <f t="shared" si="22"/>
        <v>4.8075462660721415</v>
      </c>
      <c r="P87" s="42">
        <f t="shared" si="22"/>
        <v>4.9464634319394998</v>
      </c>
      <c r="Q87" s="43">
        <f t="shared" si="22"/>
        <v>5.0682100316379763</v>
      </c>
      <c r="R87" s="32">
        <f t="shared" si="16"/>
        <v>2.2019346596862865</v>
      </c>
      <c r="S87" s="32">
        <f t="shared" si="17"/>
        <v>1.6883446068529617</v>
      </c>
      <c r="T87" s="32">
        <f t="shared" si="18"/>
        <v>1.9953163535535001</v>
      </c>
      <c r="U87" s="32">
        <f t="shared" si="19"/>
        <v>3.2655506608302938</v>
      </c>
      <c r="V87" s="32">
        <f t="shared" si="20"/>
        <v>2.7627457203048462</v>
      </c>
      <c r="W87" s="32">
        <f t="shared" si="21"/>
        <v>3.0697174670053848</v>
      </c>
    </row>
    <row r="88" spans="3:23">
      <c r="C88" s="2"/>
      <c r="D88" s="44"/>
      <c r="E88" s="45"/>
      <c r="F88" s="46"/>
      <c r="G88" s="2"/>
      <c r="H88" s="41">
        <v>79</v>
      </c>
      <c r="I88" s="42">
        <f t="shared" si="14"/>
        <v>2.0039968904099359</v>
      </c>
      <c r="J88" s="42">
        <f t="shared" si="15"/>
        <v>3.0830721390922089</v>
      </c>
      <c r="K88" s="42">
        <f t="shared" si="22"/>
        <v>3.8538401738652608</v>
      </c>
      <c r="L88" s="42">
        <f t="shared" si="22"/>
        <v>4.2099879014478283</v>
      </c>
      <c r="M88" s="42">
        <f t="shared" si="22"/>
        <v>4.462623560349436</v>
      </c>
      <c r="N88" s="42">
        <f t="shared" si="22"/>
        <v>4.6588700803289722</v>
      </c>
      <c r="O88" s="42">
        <f t="shared" si="22"/>
        <v>4.82084748847541</v>
      </c>
      <c r="P88" s="42">
        <f t="shared" si="22"/>
        <v>4.9596652369727519</v>
      </c>
      <c r="Q88" s="43">
        <f t="shared" si="22"/>
        <v>5.0813319938165584</v>
      </c>
      <c r="R88" s="32">
        <f t="shared" si="16"/>
        <v>2.2208877303960368</v>
      </c>
      <c r="S88" s="32">
        <f t="shared" si="17"/>
        <v>1.6956896765007148</v>
      </c>
      <c r="T88" s="32">
        <f t="shared" si="18"/>
        <v>2.0039968904099359</v>
      </c>
      <c r="U88" s="32">
        <f t="shared" si="19"/>
        <v>3.2845717797192102</v>
      </c>
      <c r="V88" s="32">
        <f t="shared" si="20"/>
        <v>2.7747649251829878</v>
      </c>
      <c r="W88" s="32">
        <f t="shared" si="21"/>
        <v>3.0830721390922089</v>
      </c>
    </row>
    <row r="89" spans="3:23">
      <c r="C89" s="2"/>
      <c r="D89" s="44"/>
      <c r="E89" s="45"/>
      <c r="F89" s="46"/>
      <c r="G89" s="2"/>
      <c r="H89" s="41">
        <v>80</v>
      </c>
      <c r="I89" s="42">
        <f t="shared" si="14"/>
        <v>2.0125269601633282</v>
      </c>
      <c r="J89" s="42">
        <f t="shared" si="15"/>
        <v>3.0961953233281974</v>
      </c>
      <c r="K89" s="42">
        <f t="shared" si="22"/>
        <v>3.8702441541602464</v>
      </c>
      <c r="L89" s="42">
        <f t="shared" si="22"/>
        <v>4.2247104103120972</v>
      </c>
      <c r="M89" s="42">
        <f t="shared" si="22"/>
        <v>4.4763986647100555</v>
      </c>
      <c r="N89" s="42">
        <f t="shared" si="22"/>
        <v>4.6721890683207468</v>
      </c>
      <c r="O89" s="42">
        <f t="shared" si="22"/>
        <v>4.833969939511956</v>
      </c>
      <c r="P89" s="42">
        <f t="shared" si="22"/>
        <v>4.9726930866791337</v>
      </c>
      <c r="Q89" s="43">
        <f t="shared" si="22"/>
        <v>5.0942788132328349</v>
      </c>
      <c r="R89" s="32">
        <f t="shared" si="16"/>
        <v>2.2396627188711897</v>
      </c>
      <c r="S89" s="32">
        <f t="shared" si="17"/>
        <v>1.7029074278305083</v>
      </c>
      <c r="T89" s="32">
        <f t="shared" si="18"/>
        <v>2.0125269601633282</v>
      </c>
      <c r="U89" s="32">
        <f t="shared" si="19"/>
        <v>3.3032974032503892</v>
      </c>
      <c r="V89" s="32">
        <f t="shared" si="20"/>
        <v>2.7865757909953772</v>
      </c>
      <c r="W89" s="32">
        <f t="shared" si="21"/>
        <v>3.0961953233281974</v>
      </c>
    </row>
    <row r="90" spans="3:23">
      <c r="C90" s="2"/>
      <c r="D90" s="44"/>
      <c r="E90" s="45"/>
      <c r="F90" s="46"/>
      <c r="G90" s="2"/>
      <c r="H90" s="41">
        <v>81</v>
      </c>
      <c r="I90" s="42">
        <f t="shared" si="14"/>
        <v>2.0209108670376423</v>
      </c>
      <c r="J90" s="42">
        <f t="shared" si="15"/>
        <v>3.1090936415963726</v>
      </c>
      <c r="K90" s="42">
        <f t="shared" si="22"/>
        <v>3.8863670519954656</v>
      </c>
      <c r="L90" s="42">
        <f t="shared" si="22"/>
        <v>4.2391873076754898</v>
      </c>
      <c r="M90" s="42">
        <f t="shared" si="22"/>
        <v>4.4899627057097025</v>
      </c>
      <c r="N90" s="42">
        <f t="shared" si="22"/>
        <v>4.6853214216525787</v>
      </c>
      <c r="O90" s="42">
        <f t="shared" si="22"/>
        <v>4.8469187966509866</v>
      </c>
      <c r="P90" s="42">
        <f t="shared" si="22"/>
        <v>4.9855513999552334</v>
      </c>
      <c r="Q90" s="43">
        <f t="shared" si="22"/>
        <v>5.1070544710861299</v>
      </c>
      <c r="R90" s="32">
        <f t="shared" si="16"/>
        <v>2.2582614360057236</v>
      </c>
      <c r="S90" s="32">
        <f t="shared" si="17"/>
        <v>1.7100015028780049</v>
      </c>
      <c r="T90" s="32">
        <f t="shared" si="18"/>
        <v>2.0209108670376423</v>
      </c>
      <c r="U90" s="32">
        <f t="shared" si="19"/>
        <v>3.3217341174695032</v>
      </c>
      <c r="V90" s="32">
        <f t="shared" si="20"/>
        <v>2.7981842774367349</v>
      </c>
      <c r="W90" s="32">
        <f t="shared" si="21"/>
        <v>3.1090936415963726</v>
      </c>
    </row>
    <row r="91" spans="3:23">
      <c r="C91" s="2"/>
      <c r="D91" s="44"/>
      <c r="E91" s="45"/>
      <c r="F91" s="46"/>
      <c r="G91" s="2"/>
      <c r="H91" s="41">
        <v>82</v>
      </c>
      <c r="I91" s="42">
        <f t="shared" si="14"/>
        <v>2.0291527659748576</v>
      </c>
      <c r="J91" s="42">
        <f t="shared" si="15"/>
        <v>3.1217734861151656</v>
      </c>
      <c r="K91" s="42">
        <f t="shared" si="22"/>
        <v>3.9022168576439569</v>
      </c>
      <c r="L91" s="42">
        <f t="shared" si="22"/>
        <v>4.2534264465540366</v>
      </c>
      <c r="M91" s="42">
        <f t="shared" si="22"/>
        <v>4.5033226833648703</v>
      </c>
      <c r="N91" s="42">
        <f t="shared" si="22"/>
        <v>4.698273043921902</v>
      </c>
      <c r="O91" s="42">
        <f t="shared" si="22"/>
        <v>4.8596989702015589</v>
      </c>
      <c r="P91" s="42">
        <f t="shared" si="22"/>
        <v>4.9982443768710265</v>
      </c>
      <c r="Q91" s="43">
        <f t="shared" si="22"/>
        <v>5.1196627722486525</v>
      </c>
      <c r="R91" s="32">
        <f t="shared" si="16"/>
        <v>2.2766856806777187</v>
      </c>
      <c r="S91" s="32">
        <f t="shared" si="17"/>
        <v>1.7169754173633411</v>
      </c>
      <c r="T91" s="32">
        <f t="shared" si="18"/>
        <v>2.0291527659748576</v>
      </c>
      <c r="U91" s="32">
        <f t="shared" si="19"/>
        <v>3.3398883453043329</v>
      </c>
      <c r="V91" s="32">
        <f t="shared" si="20"/>
        <v>2.8095961375036489</v>
      </c>
      <c r="W91" s="32">
        <f t="shared" si="21"/>
        <v>3.1217734861151656</v>
      </c>
    </row>
    <row r="92" spans="3:23">
      <c r="C92" s="2"/>
      <c r="D92" s="44"/>
      <c r="E92" s="45"/>
      <c r="F92" s="46"/>
      <c r="G92" s="2"/>
      <c r="H92" s="41">
        <v>83</v>
      </c>
      <c r="I92" s="42">
        <f t="shared" si="14"/>
        <v>2.0372566685889195</v>
      </c>
      <c r="J92" s="42">
        <f t="shared" si="15"/>
        <v>3.1342410285983373</v>
      </c>
      <c r="K92" s="42">
        <f t="shared" si="22"/>
        <v>3.9178012857479216</v>
      </c>
      <c r="L92" s="42">
        <f t="shared" si="22"/>
        <v>4.26743536552401</v>
      </c>
      <c r="M92" s="42">
        <f t="shared" si="22"/>
        <v>4.5164852802092961</v>
      </c>
      <c r="N92" s="42">
        <f t="shared" si="22"/>
        <v>4.7110495460955786</v>
      </c>
      <c r="O92" s="42">
        <f t="shared" si="22"/>
        <v>4.8723151202784853</v>
      </c>
      <c r="P92" s="42">
        <f t="shared" si="22"/>
        <v>5.0107760137058373</v>
      </c>
      <c r="Q92" s="43">
        <f t="shared" si="22"/>
        <v>5.1321073577338936</v>
      </c>
      <c r="R92" s="32">
        <f t="shared" si="16"/>
        <v>2.2949372397901842</v>
      </c>
      <c r="S92" s="32">
        <f t="shared" si="17"/>
        <v>1.7238325657290856</v>
      </c>
      <c r="T92" s="32">
        <f t="shared" si="18"/>
        <v>2.0372566685889195</v>
      </c>
      <c r="U92" s="32">
        <f t="shared" si="19"/>
        <v>3.3577663501243906</v>
      </c>
      <c r="V92" s="32">
        <f t="shared" si="20"/>
        <v>2.8208169257385034</v>
      </c>
      <c r="W92" s="32">
        <f t="shared" si="21"/>
        <v>3.1342410285983373</v>
      </c>
    </row>
    <row r="93" spans="3:23">
      <c r="C93" s="2"/>
      <c r="D93" s="44"/>
      <c r="E93" s="45"/>
      <c r="F93" s="46"/>
      <c r="G93" s="2"/>
      <c r="H93" s="41">
        <v>84</v>
      </c>
      <c r="I93" s="42">
        <f t="shared" si="14"/>
        <v>2.0452264488588923</v>
      </c>
      <c r="J93" s="42">
        <f t="shared" si="15"/>
        <v>3.1465022290136808</v>
      </c>
      <c r="K93" s="42">
        <f t="shared" si="22"/>
        <v>3.9331277862671006</v>
      </c>
      <c r="L93" s="42">
        <f t="shared" si="22"/>
        <v>4.281221302942634</v>
      </c>
      <c r="M93" s="42">
        <f t="shared" si="22"/>
        <v>4.529456877260416</v>
      </c>
      <c r="N93" s="42">
        <f t="shared" si="22"/>
        <v>4.7236562631072276</v>
      </c>
      <c r="O93" s="42">
        <f t="shared" si="22"/>
        <v>4.8847716726340478</v>
      </c>
      <c r="P93" s="42">
        <f t="shared" si="22"/>
        <v>5.0231501168602648</v>
      </c>
      <c r="Q93" s="43">
        <f t="shared" si="22"/>
        <v>5.1443917161380561</v>
      </c>
      <c r="R93" s="32">
        <f t="shared" si="16"/>
        <v>2.3130178882984116</v>
      </c>
      <c r="S93" s="32">
        <f t="shared" si="17"/>
        <v>1.7305762259575244</v>
      </c>
      <c r="T93" s="32">
        <f t="shared" si="18"/>
        <v>2.0452264488588923</v>
      </c>
      <c r="U93" s="32">
        <f t="shared" si="19"/>
        <v>3.3753742393019905</v>
      </c>
      <c r="V93" s="32">
        <f t="shared" si="20"/>
        <v>2.8318520061123125</v>
      </c>
      <c r="W93" s="32">
        <f t="shared" si="21"/>
        <v>3.1465022290136808</v>
      </c>
    </row>
    <row r="94" spans="3:23">
      <c r="C94" s="2"/>
      <c r="D94" s="44"/>
      <c r="E94" s="45"/>
      <c r="F94" s="46"/>
      <c r="G94" s="2"/>
      <c r="H94" s="41">
        <v>85</v>
      </c>
      <c r="I94" s="42">
        <f t="shared" si="14"/>
        <v>2.0530658485721558</v>
      </c>
      <c r="J94" s="42">
        <f t="shared" si="15"/>
        <v>3.1585628439571627</v>
      </c>
      <c r="K94" s="42">
        <f t="shared" si="22"/>
        <v>3.9482035549464531</v>
      </c>
      <c r="L94" s="42">
        <f t="shared" si="22"/>
        <v>4.2947912104295867</v>
      </c>
      <c r="M94" s="42">
        <f t="shared" si="22"/>
        <v>4.5422435691116165</v>
      </c>
      <c r="N94" s="42">
        <f t="shared" si="22"/>
        <v>4.7360982694646925</v>
      </c>
      <c r="O94" s="42">
        <f t="shared" si="22"/>
        <v>4.8970728334334295</v>
      </c>
      <c r="P94" s="42">
        <f t="shared" si="22"/>
        <v>5.0353703157295149</v>
      </c>
      <c r="Q94" s="43">
        <f t="shared" si="22"/>
        <v>5.1565191941413975</v>
      </c>
      <c r="R94" s="32">
        <f t="shared" si="16"/>
        <v>2.3309293892247545</v>
      </c>
      <c r="S94" s="32">
        <f t="shared" si="17"/>
        <v>1.7372095641764393</v>
      </c>
      <c r="T94" s="32">
        <f t="shared" si="18"/>
        <v>2.0530658485721558</v>
      </c>
      <c r="U94" s="32">
        <f t="shared" si="19"/>
        <v>3.3927179677661163</v>
      </c>
      <c r="V94" s="32">
        <f t="shared" si="20"/>
        <v>2.8427065595614462</v>
      </c>
      <c r="W94" s="32">
        <f t="shared" si="21"/>
        <v>3.1585628439571627</v>
      </c>
    </row>
    <row r="95" spans="3:23">
      <c r="C95" s="2"/>
      <c r="D95" s="44"/>
      <c r="E95" s="45"/>
      <c r="F95" s="46"/>
      <c r="G95" s="2"/>
      <c r="H95" s="41">
        <v>86</v>
      </c>
      <c r="I95" s="42">
        <f t="shared" si="14"/>
        <v>2.0607784825282538</v>
      </c>
      <c r="J95" s="42">
        <f t="shared" si="15"/>
        <v>3.1704284346588518</v>
      </c>
      <c r="K95" s="42">
        <f t="shared" si="22"/>
        <v>3.9630355433235644</v>
      </c>
      <c r="L95" s="42">
        <f t="shared" si="22"/>
        <v>4.308151765653947</v>
      </c>
      <c r="M95" s="42">
        <f t="shared" si="22"/>
        <v>4.5548511782045837</v>
      </c>
      <c r="N95" s="42">
        <f t="shared" si="22"/>
        <v>4.748380393930498</v>
      </c>
      <c r="O95" s="42">
        <f t="shared" si="22"/>
        <v>4.9092226030461354</v>
      </c>
      <c r="P95" s="42">
        <f t="shared" si="22"/>
        <v>5.0474400746169756</v>
      </c>
      <c r="Q95" s="43">
        <f t="shared" si="22"/>
        <v>5.1684930061490197</v>
      </c>
      <c r="R95" s="32">
        <f t="shared" si="16"/>
        <v>2.3486734936617331</v>
      </c>
      <c r="S95" s="32">
        <f t="shared" si="17"/>
        <v>1.7437356390623684</v>
      </c>
      <c r="T95" s="32">
        <f t="shared" si="18"/>
        <v>2.0607784825282538</v>
      </c>
      <c r="U95" s="32">
        <f t="shared" si="19"/>
        <v>3.4098033415412288</v>
      </c>
      <c r="V95" s="32">
        <f t="shared" si="20"/>
        <v>2.8533855911929664</v>
      </c>
      <c r="W95" s="32">
        <f t="shared" si="21"/>
        <v>3.1704284346588518</v>
      </c>
    </row>
    <row r="96" spans="3:23">
      <c r="C96" s="2"/>
      <c r="D96" s="44"/>
      <c r="E96" s="45"/>
      <c r="F96" s="46"/>
      <c r="G96" s="2"/>
      <c r="H96" s="41">
        <v>87</v>
      </c>
      <c r="I96" s="42">
        <f t="shared" si="14"/>
        <v>2.0683678435137485</v>
      </c>
      <c r="J96" s="42">
        <f t="shared" si="15"/>
        <v>3.1821043746365358</v>
      </c>
      <c r="K96" s="42">
        <f t="shared" si="22"/>
        <v>3.9776304682956698</v>
      </c>
      <c r="L96" s="42">
        <f t="shared" si="22"/>
        <v>4.3213093844682451</v>
      </c>
      <c r="M96" s="42">
        <f t="shared" si="22"/>
        <v>4.567285268332105</v>
      </c>
      <c r="N96" s="42">
        <f t="shared" si="22"/>
        <v>4.7605072333336595</v>
      </c>
      <c r="O96" s="42">
        <f t="shared" si="22"/>
        <v>4.9212247889205001</v>
      </c>
      <c r="P96" s="42">
        <f t="shared" si="22"/>
        <v>5.0593627037608462</v>
      </c>
      <c r="Q96" s="43">
        <f t="shared" si="22"/>
        <v>5.180316243143877</v>
      </c>
      <c r="R96" s="32">
        <f t="shared" si="16"/>
        <v>2.3662519407643838</v>
      </c>
      <c r="S96" s="32">
        <f t="shared" si="17"/>
        <v>1.7501574060500946</v>
      </c>
      <c r="T96" s="32">
        <f t="shared" si="18"/>
        <v>2.0683678435137485</v>
      </c>
      <c r="U96" s="32">
        <f t="shared" si="19"/>
        <v>3.426636021263882</v>
      </c>
      <c r="V96" s="32">
        <f t="shared" si="20"/>
        <v>2.863893937172882</v>
      </c>
      <c r="W96" s="32">
        <f t="shared" si="21"/>
        <v>3.1821043746365358</v>
      </c>
    </row>
    <row r="97" spans="3:23">
      <c r="C97" s="2"/>
      <c r="D97" s="44"/>
      <c r="E97" s="45"/>
      <c r="F97" s="46"/>
      <c r="G97" s="2"/>
      <c r="H97" s="41">
        <v>88</v>
      </c>
      <c r="I97" s="42">
        <f t="shared" si="14"/>
        <v>2.0758373070581544</v>
      </c>
      <c r="J97" s="42">
        <f t="shared" si="15"/>
        <v>3.1935958570125456</v>
      </c>
      <c r="K97" s="42">
        <f t="shared" si="22"/>
        <v>3.9919948212656817</v>
      </c>
      <c r="L97" s="42">
        <f t="shared" si="22"/>
        <v>4.3342702324284819</v>
      </c>
      <c r="M97" s="42">
        <f t="shared" si="22"/>
        <v>4.579551157418023</v>
      </c>
      <c r="N97" s="42">
        <f t="shared" si="22"/>
        <v>4.7724831655671407</v>
      </c>
      <c r="O97" s="42">
        <f t="shared" si="22"/>
        <v>4.9330830176035914</v>
      </c>
      <c r="P97" s="42">
        <f t="shared" si="22"/>
        <v>5.0711413695409959</v>
      </c>
      <c r="Q97" s="43">
        <f t="shared" si="22"/>
        <v>5.1919918808186738</v>
      </c>
      <c r="R97" s="32">
        <f t="shared" si="16"/>
        <v>2.3836664577327928</v>
      </c>
      <c r="S97" s="32">
        <f t="shared" si="17"/>
        <v>1.7564777213569001</v>
      </c>
      <c r="T97" s="32">
        <f t="shared" si="18"/>
        <v>2.0758373070581544</v>
      </c>
      <c r="U97" s="32">
        <f t="shared" si="19"/>
        <v>3.4432215256707175</v>
      </c>
      <c r="V97" s="32">
        <f t="shared" si="20"/>
        <v>2.8742362713112906</v>
      </c>
      <c r="W97" s="32">
        <f t="shared" si="21"/>
        <v>3.1935958570125456</v>
      </c>
    </row>
    <row r="98" spans="3:23">
      <c r="C98" s="2"/>
      <c r="D98" s="44"/>
      <c r="E98" s="45"/>
      <c r="F98" s="46"/>
      <c r="G98" s="2"/>
      <c r="H98" s="41">
        <v>89</v>
      </c>
      <c r="I98" s="42">
        <f t="shared" si="14"/>
        <v>2.0831901359807095</v>
      </c>
      <c r="J98" s="42">
        <f t="shared" si="15"/>
        <v>3.2049079015087836</v>
      </c>
      <c r="K98" s="42">
        <f t="shared" si="22"/>
        <v>4.0061348768859792</v>
      </c>
      <c r="L98" s="42">
        <f t="shared" si="22"/>
        <v>4.347040235736368</v>
      </c>
      <c r="M98" s="42">
        <f t="shared" si="22"/>
        <v>4.5916539296177596</v>
      </c>
      <c r="N98" s="42">
        <f t="shared" si="22"/>
        <v>4.7843123618215069</v>
      </c>
      <c r="O98" s="42">
        <f t="shared" si="22"/>
        <v>4.9448007459644483</v>
      </c>
      <c r="P98" s="42">
        <f t="shared" si="22"/>
        <v>5.0827791039281687</v>
      </c>
      <c r="Q98" s="43">
        <f t="shared" si="22"/>
        <v>5.2035227870476151</v>
      </c>
      <c r="R98" s="32">
        <f t="shared" si="16"/>
        <v>2.4009187597857276</v>
      </c>
      <c r="S98" s="32">
        <f t="shared" si="17"/>
        <v>1.7626993458298308</v>
      </c>
      <c r="T98" s="32">
        <f t="shared" si="18"/>
        <v>2.0831901359807095</v>
      </c>
      <c r="U98" s="32">
        <f t="shared" si="19"/>
        <v>3.4595652350521022</v>
      </c>
      <c r="V98" s="32">
        <f t="shared" si="20"/>
        <v>2.8844171113579051</v>
      </c>
      <c r="W98" s="32">
        <f t="shared" si="21"/>
        <v>3.2049079015087836</v>
      </c>
    </row>
    <row r="99" spans="3:23">
      <c r="C99" s="2"/>
      <c r="D99" s="44"/>
      <c r="E99" s="45"/>
      <c r="F99" s="46"/>
      <c r="G99" s="2"/>
      <c r="H99" s="41">
        <v>90</v>
      </c>
      <c r="I99" s="42">
        <f t="shared" si="14"/>
        <v>2.0904294847374274</v>
      </c>
      <c r="J99" s="42">
        <f t="shared" si="15"/>
        <v>3.2160453611345035</v>
      </c>
      <c r="K99" s="42">
        <f t="shared" si="22"/>
        <v>4.0200567014181292</v>
      </c>
      <c r="L99" s="42">
        <f t="shared" si="22"/>
        <v>4.3596250916376347</v>
      </c>
      <c r="M99" s="42">
        <f t="shared" si="22"/>
        <v>4.6035984467797482</v>
      </c>
      <c r="N99" s="42">
        <f t="shared" si="22"/>
        <v>4.7959987981018903</v>
      </c>
      <c r="O99" s="42">
        <f t="shared" si="22"/>
        <v>4.9563812716744904</v>
      </c>
      <c r="P99" s="42">
        <f t="shared" si="22"/>
        <v>5.0942788132328349</v>
      </c>
      <c r="Q99" s="43">
        <f t="shared" si="22"/>
        <v>5.2149117287538695</v>
      </c>
      <c r="R99" s="32">
        <f t="shared" si="16"/>
        <v>2.418010550126299</v>
      </c>
      <c r="S99" s="32">
        <f t="shared" si="17"/>
        <v>1.7688249486239769</v>
      </c>
      <c r="T99" s="32">
        <f t="shared" si="18"/>
        <v>2.0904294847374274</v>
      </c>
      <c r="U99" s="32">
        <f t="shared" si="19"/>
        <v>3.4756723946662684</v>
      </c>
      <c r="V99" s="32">
        <f t="shared" si="20"/>
        <v>2.8944408250210527</v>
      </c>
      <c r="W99" s="32">
        <f t="shared" si="21"/>
        <v>3.2160453611345035</v>
      </c>
    </row>
    <row r="100" spans="3:23">
      <c r="C100" s="2"/>
      <c r="D100" s="44"/>
      <c r="E100" s="45"/>
      <c r="F100" s="46"/>
      <c r="G100" s="2"/>
      <c r="H100" s="41">
        <v>91</v>
      </c>
      <c r="I100" s="42">
        <f t="shared" si="14"/>
        <v>2.0975584035775445</v>
      </c>
      <c r="J100" s="42">
        <f t="shared" si="15"/>
        <v>3.2270129285808373</v>
      </c>
      <c r="K100" s="42">
        <f t="shared" si="22"/>
        <v>4.0337661607260467</v>
      </c>
      <c r="L100" s="42">
        <f t="shared" si="22"/>
        <v>4.3720302783079612</v>
      </c>
      <c r="M100" s="42">
        <f t="shared" si="22"/>
        <v>4.6153893593053166</v>
      </c>
      <c r="N100" s="42">
        <f t="shared" si="22"/>
        <v>4.8075462660721415</v>
      </c>
      <c r="O100" s="42">
        <f t="shared" si="22"/>
        <v>4.9678277429952082</v>
      </c>
      <c r="P100" s="42">
        <f t="shared" si="22"/>
        <v>5.1056432862067025</v>
      </c>
      <c r="Q100" s="43">
        <f t="shared" si="22"/>
        <v>5.2261613782238543</v>
      </c>
      <c r="R100" s="32">
        <f t="shared" si="16"/>
        <v>2.4349435199005609</v>
      </c>
      <c r="S100" s="32">
        <f t="shared" si="17"/>
        <v>1.7748571107194606</v>
      </c>
      <c r="T100" s="32">
        <f t="shared" si="18"/>
        <v>2.0975584035775445</v>
      </c>
      <c r="U100" s="32">
        <f t="shared" si="19"/>
        <v>3.4915481181094337</v>
      </c>
      <c r="V100" s="32">
        <f t="shared" si="20"/>
        <v>2.9043116357227534</v>
      </c>
      <c r="W100" s="32">
        <f t="shared" si="21"/>
        <v>3.2270129285808373</v>
      </c>
    </row>
    <row r="101" spans="3:23">
      <c r="C101" s="2"/>
      <c r="D101" s="44"/>
      <c r="E101" s="45"/>
      <c r="F101" s="46"/>
      <c r="G101" s="2"/>
      <c r="H101" s="41">
        <v>92</v>
      </c>
      <c r="I101" s="42">
        <f t="shared" si="14"/>
        <v>2.1045798425181279</v>
      </c>
      <c r="J101" s="42">
        <f t="shared" si="15"/>
        <v>3.237815142335581</v>
      </c>
      <c r="K101" s="42">
        <f t="shared" si="22"/>
        <v>4.0472689279194762</v>
      </c>
      <c r="L101" s="42">
        <f t="shared" si="22"/>
        <v>4.384261064256048</v>
      </c>
      <c r="M101" s="42">
        <f t="shared" si="22"/>
        <v>4.6270311164420059</v>
      </c>
      <c r="N101" s="42">
        <f t="shared" si="22"/>
        <v>4.818958383267228</v>
      </c>
      <c r="O101" s="42">
        <f t="shared" si="22"/>
        <v>4.9791431679197551</v>
      </c>
      <c r="P101" s="42">
        <f t="shared" si="22"/>
        <v>5.1168752015458034</v>
      </c>
      <c r="Q101" s="43">
        <f t="shared" si="22"/>
        <v>5.2372743189151478</v>
      </c>
      <c r="R101" s="32">
        <f t="shared" si="16"/>
        <v>2.4517193481499251</v>
      </c>
      <c r="S101" s="32">
        <f t="shared" si="17"/>
        <v>1.7807983282845696</v>
      </c>
      <c r="T101" s="32">
        <f t="shared" si="18"/>
        <v>2.1045798425181279</v>
      </c>
      <c r="U101" s="32">
        <f t="shared" si="19"/>
        <v>3.5071973906379239</v>
      </c>
      <c r="V101" s="32">
        <f t="shared" si="20"/>
        <v>2.9140336281020227</v>
      </c>
      <c r="W101" s="32">
        <f t="shared" si="21"/>
        <v>3.237815142335581</v>
      </c>
    </row>
    <row r="102" spans="3:23">
      <c r="C102" s="2"/>
      <c r="D102" s="44"/>
      <c r="E102" s="45"/>
      <c r="F102" s="46"/>
      <c r="G102" s="2"/>
      <c r="H102" s="41">
        <v>93</v>
      </c>
      <c r="I102" s="42">
        <f t="shared" si="14"/>
        <v>2.1114966551452805</v>
      </c>
      <c r="J102" s="42">
        <f t="shared" si="15"/>
        <v>3.2484563925312013</v>
      </c>
      <c r="K102" s="42">
        <f t="shared" si="22"/>
        <v>4.0605704906640012</v>
      </c>
      <c r="L102" s="42">
        <f t="shared" si="22"/>
        <v>4.3963225172713374</v>
      </c>
      <c r="M102" s="42">
        <f t="shared" si="22"/>
        <v>4.6385279760429485</v>
      </c>
      <c r="N102" s="42">
        <f t="shared" si="22"/>
        <v>4.8302386027120932</v>
      </c>
      <c r="O102" s="42">
        <f t="shared" si="22"/>
        <v>4.9903304227118381</v>
      </c>
      <c r="P102" s="42">
        <f t="shared" si="22"/>
        <v>5.1279771348404211</v>
      </c>
      <c r="Q102" s="43">
        <f t="shared" si="22"/>
        <v>5.2482530508008471</v>
      </c>
      <c r="R102" s="32">
        <f t="shared" si="16"/>
        <v>2.4683397017582767</v>
      </c>
      <c r="S102" s="32">
        <f t="shared" si="17"/>
        <v>1.7866510158921605</v>
      </c>
      <c r="T102" s="32">
        <f t="shared" si="18"/>
        <v>2.1114966551452805</v>
      </c>
      <c r="U102" s="32">
        <f t="shared" si="19"/>
        <v>3.5226250724388386</v>
      </c>
      <c r="V102" s="32">
        <f t="shared" si="20"/>
        <v>2.9236107532780808</v>
      </c>
      <c r="W102" s="32">
        <f t="shared" si="21"/>
        <v>3.2484563925312013</v>
      </c>
    </row>
    <row r="103" spans="3:23">
      <c r="C103" s="2"/>
      <c r="D103" s="44"/>
      <c r="E103" s="45"/>
      <c r="F103" s="46"/>
      <c r="G103" s="2"/>
      <c r="H103" s="41">
        <v>94</v>
      </c>
      <c r="I103" s="42">
        <f t="shared" si="14"/>
        <v>2.1183116022500368</v>
      </c>
      <c r="J103" s="42">
        <f t="shared" si="15"/>
        <v>3.2589409265385179</v>
      </c>
      <c r="K103" s="42">
        <f t="shared" si="22"/>
        <v>4.0736761581731473</v>
      </c>
      <c r="L103" s="42">
        <f t="shared" si="22"/>
        <v>4.4082195129421242</v>
      </c>
      <c r="M103" s="42">
        <f t="shared" si="22"/>
        <v>4.649884013822736</v>
      </c>
      <c r="N103" s="42">
        <f t="shared" si="22"/>
        <v>4.841390221982822</v>
      </c>
      <c r="O103" s="42">
        <f t="shared" si="22"/>
        <v>5.0013922598823282</v>
      </c>
      <c r="P103" s="42">
        <f t="shared" si="22"/>
        <v>5.1389515650136559</v>
      </c>
      <c r="Q103" s="43">
        <f t="shared" si="22"/>
        <v>5.2590999952895823</v>
      </c>
      <c r="R103" s="32">
        <f t="shared" si="16"/>
        <v>2.484806235394613</v>
      </c>
      <c r="S103" s="32">
        <f t="shared" si="17"/>
        <v>1.7924175095961847</v>
      </c>
      <c r="T103" s="32">
        <f t="shared" si="18"/>
        <v>2.1183116022500368</v>
      </c>
      <c r="U103" s="32">
        <f t="shared" si="19"/>
        <v>3.5378359018462833</v>
      </c>
      <c r="V103" s="32">
        <f t="shared" si="20"/>
        <v>2.9330468338846658</v>
      </c>
      <c r="W103" s="32">
        <f t="shared" si="21"/>
        <v>3.2589409265385179</v>
      </c>
    </row>
    <row r="104" spans="3:23">
      <c r="C104" s="2"/>
      <c r="D104" s="44"/>
      <c r="E104" s="45"/>
      <c r="F104" s="46"/>
      <c r="G104" s="2"/>
      <c r="H104" s="41">
        <v>95</v>
      </c>
      <c r="I104" s="42">
        <f t="shared" si="14"/>
        <v>2.1250273553066927</v>
      </c>
      <c r="J104" s="42">
        <f t="shared" si="15"/>
        <v>3.2692728543179892</v>
      </c>
      <c r="K104" s="42">
        <f t="shared" si="22"/>
        <v>4.0865910678974862</v>
      </c>
      <c r="L104" s="42">
        <f t="shared" si="22"/>
        <v>4.4199567427681004</v>
      </c>
      <c r="M104" s="42">
        <f t="shared" si="22"/>
        <v>4.6611031321382042</v>
      </c>
      <c r="N104" s="42">
        <f t="shared" si="22"/>
        <v>4.852416391743553</v>
      </c>
      <c r="O104" s="42">
        <f t="shared" si="22"/>
        <v>5.0123313156412568</v>
      </c>
      <c r="P104" s="42">
        <f t="shared" si="22"/>
        <v>5.149800880287259</v>
      </c>
      <c r="Q104" s="43">
        <f t="shared" si="22"/>
        <v>5.269817499757087</v>
      </c>
      <c r="R104" s="32">
        <f t="shared" si="16"/>
        <v>2.5011205914520183</v>
      </c>
      <c r="S104" s="32">
        <f t="shared" si="17"/>
        <v>1.7981000698748939</v>
      </c>
      <c r="T104" s="32">
        <f t="shared" si="18"/>
        <v>2.1250273553066927</v>
      </c>
      <c r="U104" s="32">
        <f t="shared" si="19"/>
        <v>3.5528344985006335</v>
      </c>
      <c r="V104" s="32">
        <f t="shared" si="20"/>
        <v>2.9423455688861901</v>
      </c>
      <c r="W104" s="32">
        <f t="shared" si="21"/>
        <v>3.2692728543179892</v>
      </c>
    </row>
    <row r="105" spans="3:23">
      <c r="C105" s="2"/>
      <c r="D105" s="44"/>
      <c r="E105" s="45"/>
      <c r="F105" s="46"/>
      <c r="G105" s="2"/>
      <c r="H105" s="41">
        <v>96</v>
      </c>
      <c r="I105" s="42">
        <f t="shared" si="14"/>
        <v>2.1316464998010067</v>
      </c>
      <c r="J105" s="42">
        <f t="shared" si="15"/>
        <v>3.2794561535400102</v>
      </c>
      <c r="K105" s="42">
        <f t="shared" si="22"/>
        <v>4.0993201919250124</v>
      </c>
      <c r="L105" s="42">
        <f t="shared" si="22"/>
        <v>4.4315387218898152</v>
      </c>
      <c r="M105" s="42">
        <f t="shared" si="22"/>
        <v>4.6721890683207468</v>
      </c>
      <c r="N105" s="42">
        <f t="shared" si="22"/>
        <v>4.8633201237904657</v>
      </c>
      <c r="O105" s="42">
        <f t="shared" si="22"/>
        <v>5.0231501168602648</v>
      </c>
      <c r="P105" s="42">
        <f t="shared" si="22"/>
        <v>5.1605273837104786</v>
      </c>
      <c r="Q105" s="43">
        <f t="shared" si="22"/>
        <v>5.2804078417221536</v>
      </c>
      <c r="R105" s="32">
        <f t="shared" si="16"/>
        <v>2.5172843999837666</v>
      </c>
      <c r="S105" s="32">
        <f t="shared" si="17"/>
        <v>1.8037008844470055</v>
      </c>
      <c r="T105" s="32">
        <f t="shared" si="18"/>
        <v>2.1316464998010067</v>
      </c>
      <c r="U105" s="32">
        <f t="shared" si="19"/>
        <v>3.5676253664487083</v>
      </c>
      <c r="V105" s="32">
        <f t="shared" si="20"/>
        <v>2.9515105381860089</v>
      </c>
      <c r="W105" s="32">
        <f t="shared" si="21"/>
        <v>3.2794561535400102</v>
      </c>
    </row>
    <row r="106" spans="3:23">
      <c r="C106" s="2"/>
      <c r="D106" s="44"/>
      <c r="E106" s="45"/>
      <c r="F106" s="46"/>
      <c r="G106" s="2"/>
      <c r="H106" s="41">
        <v>97</v>
      </c>
      <c r="I106" s="42">
        <f t="shared" si="14"/>
        <v>2.1381715384153472</v>
      </c>
      <c r="J106" s="42">
        <f t="shared" si="15"/>
        <v>3.2894946744851499</v>
      </c>
      <c r="K106" s="42">
        <f t="shared" si="22"/>
        <v>4.1118683431064369</v>
      </c>
      <c r="L106" s="42">
        <f t="shared" si="22"/>
        <v>4.442969796456083</v>
      </c>
      <c r="M106" s="42">
        <f t="shared" si="22"/>
        <v>4.6831454025850094</v>
      </c>
      <c r="N106" s="42">
        <f t="shared" si="22"/>
        <v>4.8741042986321776</v>
      </c>
      <c r="O106" s="42">
        <f t="shared" si="22"/>
        <v>5.0338510875782241</v>
      </c>
      <c r="P106" s="42">
        <f t="shared" si="22"/>
        <v>5.171133298284909</v>
      </c>
      <c r="Q106" s="43">
        <f t="shared" si="22"/>
        <v>5.2908732326970558</v>
      </c>
      <c r="R106" s="32">
        <f t="shared" si="16"/>
        <v>2.5332992786372563</v>
      </c>
      <c r="S106" s="32">
        <f t="shared" si="17"/>
        <v>1.8092220709668323</v>
      </c>
      <c r="T106" s="32">
        <f t="shared" si="18"/>
        <v>2.1381715384153472</v>
      </c>
      <c r="U106" s="32">
        <f t="shared" si="19"/>
        <v>3.5822128971831098</v>
      </c>
      <c r="V106" s="32">
        <f t="shared" si="20"/>
        <v>2.9605452070366343</v>
      </c>
      <c r="W106" s="32">
        <f t="shared" si="21"/>
        <v>3.2894946744851499</v>
      </c>
    </row>
    <row r="107" spans="3:23">
      <c r="C107" s="2"/>
      <c r="D107" s="44"/>
      <c r="E107" s="45"/>
      <c r="F107" s="46"/>
      <c r="G107" s="2"/>
      <c r="H107" s="41">
        <v>98</v>
      </c>
      <c r="I107" s="42">
        <f t="shared" si="14"/>
        <v>2.1446048940775762</v>
      </c>
      <c r="J107" s="42">
        <f t="shared" si="15"/>
        <v>3.2993921447347327</v>
      </c>
      <c r="K107" s="42">
        <f t="shared" si="22"/>
        <v>4.1242401809184157</v>
      </c>
      <c r="L107" s="42">
        <f t="shared" si="22"/>
        <v>4.4542541506490299</v>
      </c>
      <c r="M107" s="42">
        <f t="shared" si="22"/>
        <v>4.6939755655372721</v>
      </c>
      <c r="N107" s="42">
        <f t="shared" si="22"/>
        <v>4.8847716726340478</v>
      </c>
      <c r="O107" s="42">
        <f t="shared" si="22"/>
        <v>5.0444365550805088</v>
      </c>
      <c r="P107" s="42">
        <f t="shared" si="22"/>
        <v>5.1816207717158944</v>
      </c>
      <c r="Q107" s="43">
        <f t="shared" si="22"/>
        <v>5.3012158217399215</v>
      </c>
      <c r="R107" s="32">
        <f t="shared" si="16"/>
        <v>2.5491668325865207</v>
      </c>
      <c r="S107" s="32">
        <f t="shared" si="17"/>
        <v>1.814665679604103</v>
      </c>
      <c r="T107" s="32">
        <f t="shared" si="18"/>
        <v>2.1446048940775762</v>
      </c>
      <c r="U107" s="32">
        <f t="shared" si="19"/>
        <v>3.5966013726193267</v>
      </c>
      <c r="V107" s="32">
        <f t="shared" si="20"/>
        <v>2.9694529302612591</v>
      </c>
      <c r="W107" s="32">
        <f t="shared" si="21"/>
        <v>3.2993921447347327</v>
      </c>
    </row>
    <row r="108" spans="3:23">
      <c r="C108" s="2"/>
      <c r="D108" s="44"/>
      <c r="E108" s="45"/>
      <c r="F108" s="46"/>
      <c r="G108" s="2"/>
      <c r="H108" s="41">
        <v>99</v>
      </c>
      <c r="I108" s="42">
        <f t="shared" si="14"/>
        <v>2.1509489128801231</v>
      </c>
      <c r="J108" s="42">
        <f t="shared" si="15"/>
        <v>3.3091521736617282</v>
      </c>
      <c r="K108" s="42">
        <f t="shared" si="22"/>
        <v>4.1364402170771601</v>
      </c>
      <c r="L108" s="42">
        <f t="shared" si="22"/>
        <v>4.4653958133852099</v>
      </c>
      <c r="M108" s="42">
        <f t="shared" si="22"/>
        <v>4.704682845305391</v>
      </c>
      <c r="N108" s="42">
        <f t="shared" si="22"/>
        <v>4.8953248847521351</v>
      </c>
      <c r="O108" s="42">
        <f t="shared" si="22"/>
        <v>5.0549087555803558</v>
      </c>
      <c r="P108" s="42">
        <f t="shared" si="22"/>
        <v>5.1919918808186738</v>
      </c>
      <c r="Q108" s="43">
        <f t="shared" si="22"/>
        <v>5.3114376987342551</v>
      </c>
      <c r="R108" s="32">
        <f t="shared" si="16"/>
        <v>2.5648886544639486</v>
      </c>
      <c r="S108" s="32">
        <f t="shared" si="17"/>
        <v>1.8200336955139504</v>
      </c>
      <c r="T108" s="32">
        <f t="shared" si="18"/>
        <v>2.1509489128801231</v>
      </c>
      <c r="U108" s="32">
        <f t="shared" si="19"/>
        <v>3.6107949680095275</v>
      </c>
      <c r="V108" s="32">
        <f t="shared" si="20"/>
        <v>2.9782369562955551</v>
      </c>
      <c r="W108" s="32">
        <f t="shared" si="21"/>
        <v>3.3091521736617282</v>
      </c>
    </row>
    <row r="109" spans="3:23" ht="15.75" thickBot="1">
      <c r="C109" s="2"/>
      <c r="D109" s="44"/>
      <c r="E109" s="45"/>
      <c r="F109" s="46"/>
      <c r="G109" s="2"/>
      <c r="H109" s="47">
        <v>100</v>
      </c>
      <c r="I109" s="48">
        <f t="shared" si="14"/>
        <v>2.157205866875413</v>
      </c>
      <c r="J109" s="48">
        <f t="shared" si="15"/>
        <v>3.3187782567314046</v>
      </c>
      <c r="K109" s="48">
        <f t="shared" si="22"/>
        <v>4.1484728209142556</v>
      </c>
      <c r="L109" s="48">
        <f t="shared" si="22"/>
        <v>4.4763986647100555</v>
      </c>
      <c r="M109" s="48">
        <f t="shared" si="22"/>
        <v>4.7152703943107284</v>
      </c>
      <c r="N109" s="48">
        <f t="shared" si="22"/>
        <v>4.9057664628809903</v>
      </c>
      <c r="O109" s="48">
        <f t="shared" si="22"/>
        <v>5.0652698395288125</v>
      </c>
      <c r="P109" s="48">
        <f t="shared" si="22"/>
        <v>5.2022486356053772</v>
      </c>
      <c r="Q109" s="49">
        <f t="shared" si="22"/>
        <v>5.321540897418644</v>
      </c>
      <c r="R109" s="32">
        <f t="shared" si="16"/>
        <v>2.5804663242918529</v>
      </c>
      <c r="S109" s="32">
        <f t="shared" si="17"/>
        <v>1.8253280412022725</v>
      </c>
      <c r="T109" s="32">
        <f t="shared" si="18"/>
        <v>2.157205866875413</v>
      </c>
      <c r="U109" s="32">
        <f t="shared" si="19"/>
        <v>3.6247977547922452</v>
      </c>
      <c r="V109" s="32">
        <f t="shared" si="20"/>
        <v>2.9869004310582641</v>
      </c>
      <c r="W109" s="32">
        <f t="shared" si="21"/>
        <v>3.3187782567314046</v>
      </c>
    </row>
    <row r="110" spans="3:23">
      <c r="C110" s="2"/>
      <c r="D110" s="44"/>
      <c r="E110" s="45"/>
      <c r="F110" s="46"/>
    </row>
    <row r="111" spans="3:23">
      <c r="C111" s="2"/>
      <c r="D111" s="44"/>
      <c r="E111" s="45"/>
      <c r="F111" s="46"/>
    </row>
    <row r="112" spans="3:23">
      <c r="C112" s="2"/>
      <c r="D112" s="44"/>
      <c r="E112" s="45"/>
      <c r="F112" s="46"/>
    </row>
    <row r="113" spans="3:6">
      <c r="C113" s="2"/>
      <c r="D113" s="44"/>
      <c r="E113" s="45"/>
      <c r="F113" s="46"/>
    </row>
    <row r="114" spans="3:6">
      <c r="C114" s="2"/>
      <c r="D114" s="44"/>
      <c r="E114" s="45"/>
      <c r="F114" s="46"/>
    </row>
    <row r="115" spans="3:6">
      <c r="C115" s="2"/>
      <c r="D115" s="44"/>
      <c r="E115" s="45"/>
      <c r="F115" s="46"/>
    </row>
    <row r="116" spans="3:6">
      <c r="C116" s="2"/>
      <c r="D116" s="44"/>
      <c r="E116" s="45"/>
      <c r="F116" s="46"/>
    </row>
    <row r="117" spans="3:6">
      <c r="C117" s="2"/>
      <c r="D117" s="44"/>
      <c r="E117" s="45"/>
      <c r="F117" s="46"/>
    </row>
    <row r="118" spans="3:6">
      <c r="C118" s="2"/>
      <c r="D118" s="44"/>
      <c r="E118" s="45"/>
      <c r="F118" s="46"/>
    </row>
    <row r="119" spans="3:6">
      <c r="C119" s="2"/>
      <c r="D119" s="44"/>
      <c r="E119" s="45"/>
      <c r="F119" s="46"/>
    </row>
    <row r="120" spans="3:6">
      <c r="C120" s="2"/>
      <c r="D120" s="44"/>
      <c r="E120" s="45"/>
      <c r="F120" s="46"/>
    </row>
    <row r="121" spans="3:6">
      <c r="C121" s="2"/>
      <c r="D121" s="44"/>
      <c r="E121" s="45"/>
      <c r="F121" s="46"/>
    </row>
    <row r="122" spans="3:6">
      <c r="C122" s="2"/>
      <c r="D122" s="44"/>
      <c r="E122" s="45"/>
      <c r="F122" s="46"/>
    </row>
    <row r="123" spans="3:6">
      <c r="C123" s="2"/>
      <c r="D123" s="44"/>
      <c r="E123" s="45"/>
      <c r="F123" s="46"/>
    </row>
    <row r="124" spans="3:6">
      <c r="C124" s="2"/>
      <c r="D124" s="44"/>
      <c r="E124" s="45"/>
      <c r="F124" s="46"/>
    </row>
    <row r="125" spans="3:6">
      <c r="C125" s="2"/>
      <c r="D125" s="44"/>
      <c r="E125" s="45"/>
      <c r="F125" s="46"/>
    </row>
    <row r="126" spans="3:6">
      <c r="C126" s="2"/>
      <c r="D126" s="44"/>
      <c r="E126" s="45"/>
      <c r="F126" s="46"/>
    </row>
    <row r="127" spans="3:6">
      <c r="C127" s="2"/>
      <c r="D127" s="44"/>
      <c r="E127" s="45"/>
      <c r="F127" s="46"/>
    </row>
    <row r="128" spans="3:6">
      <c r="C128" s="2"/>
      <c r="D128" s="44"/>
      <c r="E128" s="45"/>
      <c r="F128" s="46"/>
    </row>
    <row r="129" spans="3:6">
      <c r="C129" s="2"/>
      <c r="D129" s="44"/>
      <c r="E129" s="45"/>
      <c r="F129" s="46"/>
    </row>
    <row r="130" spans="3:6">
      <c r="C130" s="2"/>
      <c r="D130" s="44"/>
      <c r="E130" s="45"/>
      <c r="F130" s="46"/>
    </row>
    <row r="131" spans="3:6">
      <c r="C131" s="2"/>
      <c r="D131" s="44"/>
      <c r="E131" s="45"/>
      <c r="F131" s="46"/>
    </row>
    <row r="132" spans="3:6">
      <c r="C132" s="2"/>
      <c r="D132" s="44"/>
      <c r="E132" s="45"/>
      <c r="F132" s="46"/>
    </row>
    <row r="133" spans="3:6">
      <c r="C133" s="2"/>
      <c r="D133" s="44"/>
      <c r="E133" s="45"/>
      <c r="F133" s="46"/>
    </row>
    <row r="134" spans="3:6">
      <c r="C134" s="2"/>
      <c r="D134" s="44"/>
      <c r="E134" s="45"/>
      <c r="F134" s="46"/>
    </row>
    <row r="135" spans="3:6">
      <c r="C135" s="2"/>
      <c r="D135" s="44"/>
      <c r="E135" s="45"/>
      <c r="F135" s="46"/>
    </row>
    <row r="136" spans="3:6">
      <c r="C136" s="2"/>
      <c r="D136" s="44"/>
      <c r="E136" s="45"/>
      <c r="F136" s="46"/>
    </row>
    <row r="137" spans="3:6">
      <c r="C137" s="2"/>
      <c r="D137" s="44"/>
      <c r="E137" s="45"/>
      <c r="F137" s="46"/>
    </row>
    <row r="138" spans="3:6">
      <c r="C138" s="2"/>
      <c r="D138" s="44"/>
      <c r="E138" s="45"/>
      <c r="F138" s="46"/>
    </row>
    <row r="139" spans="3:6">
      <c r="C139" s="2"/>
      <c r="D139" s="44"/>
      <c r="E139" s="45"/>
      <c r="F139" s="46"/>
    </row>
    <row r="140" spans="3:6">
      <c r="C140" s="2"/>
      <c r="D140" s="44"/>
      <c r="E140" s="45"/>
      <c r="F140" s="46"/>
    </row>
    <row r="141" spans="3:6">
      <c r="C141" s="2"/>
      <c r="D141" s="44"/>
      <c r="E141" s="45"/>
      <c r="F141" s="46"/>
    </row>
    <row r="142" spans="3:6">
      <c r="C142" s="2"/>
      <c r="D142" s="44"/>
      <c r="E142" s="45"/>
      <c r="F142" s="46"/>
    </row>
    <row r="143" spans="3:6">
      <c r="C143" s="2"/>
      <c r="D143" s="44"/>
      <c r="E143" s="45"/>
      <c r="F143" s="46"/>
    </row>
    <row r="144" spans="3:6">
      <c r="C144" s="2"/>
      <c r="D144" s="44"/>
      <c r="E144" s="45"/>
      <c r="F144" s="46"/>
    </row>
    <row r="145" spans="3:6">
      <c r="C145" s="2"/>
      <c r="D145" s="44"/>
      <c r="E145" s="45"/>
      <c r="F145" s="46"/>
    </row>
    <row r="146" spans="3:6">
      <c r="C146" s="2"/>
      <c r="D146" s="44"/>
      <c r="E146" s="45"/>
      <c r="F146" s="46"/>
    </row>
    <row r="147" spans="3:6">
      <c r="C147" s="2"/>
      <c r="D147" s="44"/>
      <c r="E147" s="45"/>
      <c r="F147" s="46"/>
    </row>
    <row r="148" spans="3:6">
      <c r="C148" s="2"/>
      <c r="D148" s="44"/>
      <c r="E148" s="45"/>
      <c r="F148" s="46"/>
    </row>
    <row r="149" spans="3:6">
      <c r="C149" s="2"/>
      <c r="D149" s="44"/>
      <c r="E149" s="45"/>
      <c r="F149" s="46"/>
    </row>
    <row r="150" spans="3:6">
      <c r="C150" s="2"/>
      <c r="D150" s="44"/>
      <c r="E150" s="45"/>
      <c r="F150" s="46"/>
    </row>
    <row r="151" spans="3:6">
      <c r="C151" s="2"/>
      <c r="D151" s="44"/>
      <c r="E151" s="45"/>
      <c r="F151" s="46"/>
    </row>
    <row r="152" spans="3:6">
      <c r="C152" s="2"/>
      <c r="D152" s="44"/>
      <c r="E152" s="45"/>
      <c r="F152" s="46"/>
    </row>
    <row r="153" spans="3:6">
      <c r="C153" s="2"/>
      <c r="D153" s="44"/>
      <c r="E153" s="45"/>
      <c r="F153" s="46"/>
    </row>
    <row r="154" spans="3:6">
      <c r="C154" s="2"/>
      <c r="D154" s="44"/>
      <c r="E154" s="45"/>
      <c r="F154" s="46"/>
    </row>
    <row r="155" spans="3:6">
      <c r="C155" s="2"/>
      <c r="D155" s="44"/>
      <c r="E155" s="45"/>
      <c r="F155" s="46"/>
    </row>
    <row r="156" spans="3:6">
      <c r="C156" s="2"/>
      <c r="D156" s="44"/>
      <c r="E156" s="45"/>
      <c r="F156" s="46"/>
    </row>
    <row r="157" spans="3:6">
      <c r="C157" s="2"/>
      <c r="D157" s="44"/>
      <c r="E157" s="45"/>
      <c r="F157" s="46"/>
    </row>
    <row r="158" spans="3:6">
      <c r="C158" s="2"/>
      <c r="D158" s="44"/>
      <c r="E158" s="45"/>
      <c r="F158" s="46"/>
    </row>
    <row r="159" spans="3:6">
      <c r="C159" s="2"/>
      <c r="D159" s="44"/>
      <c r="E159" s="45"/>
      <c r="F159" s="46"/>
    </row>
    <row r="160" spans="3:6">
      <c r="C160" s="2"/>
      <c r="D160" s="44"/>
      <c r="E160" s="45"/>
      <c r="F160" s="46"/>
    </row>
    <row r="161" spans="3:6">
      <c r="C161" s="2"/>
      <c r="D161" s="44"/>
      <c r="E161" s="45"/>
      <c r="F161" s="46"/>
    </row>
    <row r="162" spans="3:6">
      <c r="C162" s="2"/>
      <c r="D162" s="44"/>
      <c r="E162" s="45"/>
      <c r="F162" s="46"/>
    </row>
    <row r="163" spans="3:6">
      <c r="C163" s="2"/>
      <c r="D163" s="44"/>
      <c r="E163" s="45"/>
      <c r="F163" s="46"/>
    </row>
    <row r="164" spans="3:6">
      <c r="C164" s="2"/>
      <c r="D164" s="44"/>
      <c r="E164" s="45"/>
      <c r="F164" s="46"/>
    </row>
    <row r="165" spans="3:6">
      <c r="C165" s="2"/>
      <c r="D165" s="44"/>
      <c r="E165" s="45"/>
      <c r="F165" s="46"/>
    </row>
    <row r="166" spans="3:6">
      <c r="C166" s="2"/>
      <c r="D166" s="44"/>
      <c r="E166" s="45"/>
      <c r="F166" s="46"/>
    </row>
    <row r="167" spans="3:6">
      <c r="C167" s="2"/>
      <c r="D167" s="44"/>
      <c r="E167" s="45"/>
      <c r="F167" s="46"/>
    </row>
    <row r="168" spans="3:6">
      <c r="C168" s="2"/>
      <c r="D168" s="44"/>
      <c r="E168" s="45"/>
      <c r="F168" s="46"/>
    </row>
    <row r="169" spans="3:6">
      <c r="C169" s="2"/>
      <c r="D169" s="44"/>
      <c r="E169" s="45"/>
      <c r="F169" s="46"/>
    </row>
    <row r="170" spans="3:6">
      <c r="C170" s="2"/>
      <c r="D170" s="44"/>
      <c r="E170" s="45"/>
      <c r="F170" s="46"/>
    </row>
    <row r="171" spans="3:6">
      <c r="C171" s="2"/>
      <c r="D171" s="44"/>
      <c r="E171" s="45"/>
      <c r="F171" s="46"/>
    </row>
    <row r="172" spans="3:6">
      <c r="C172" s="2"/>
      <c r="D172" s="44"/>
      <c r="E172" s="45"/>
      <c r="F172" s="46"/>
    </row>
    <row r="173" spans="3:6">
      <c r="C173" s="2"/>
      <c r="D173" s="44"/>
      <c r="E173" s="45"/>
      <c r="F173" s="46"/>
    </row>
    <row r="174" spans="3:6">
      <c r="C174" s="2"/>
      <c r="D174" s="44"/>
      <c r="E174" s="45"/>
      <c r="F174" s="46"/>
    </row>
    <row r="175" spans="3:6">
      <c r="C175" s="2"/>
      <c r="D175" s="44"/>
      <c r="E175" s="45"/>
      <c r="F175" s="46"/>
    </row>
    <row r="176" spans="3:6">
      <c r="C176" s="2"/>
      <c r="D176" s="44"/>
      <c r="E176" s="45"/>
      <c r="F176" s="46"/>
    </row>
    <row r="177" spans="3:6">
      <c r="C177" s="2"/>
      <c r="D177" s="44"/>
      <c r="E177" s="45"/>
      <c r="F177" s="46"/>
    </row>
    <row r="178" spans="3:6">
      <c r="C178" s="2"/>
      <c r="D178" s="44"/>
      <c r="E178" s="45"/>
      <c r="F178" s="46"/>
    </row>
    <row r="179" spans="3:6">
      <c r="C179" s="2"/>
      <c r="D179" s="44"/>
      <c r="E179" s="45"/>
      <c r="F179" s="46"/>
    </row>
    <row r="180" spans="3:6">
      <c r="C180" s="2"/>
      <c r="D180" s="44"/>
      <c r="E180" s="45"/>
      <c r="F180" s="46"/>
    </row>
    <row r="181" spans="3:6">
      <c r="C181" s="2"/>
      <c r="D181" s="44"/>
      <c r="E181" s="45"/>
      <c r="F181" s="46"/>
    </row>
    <row r="182" spans="3:6">
      <c r="C182" s="2"/>
      <c r="D182" s="44"/>
      <c r="E182" s="45"/>
      <c r="F182" s="46"/>
    </row>
    <row r="183" spans="3:6">
      <c r="C183" s="2"/>
      <c r="D183" s="44"/>
      <c r="E183" s="45"/>
      <c r="F183" s="46"/>
    </row>
    <row r="184" spans="3:6">
      <c r="C184" s="2"/>
      <c r="D184" s="44"/>
      <c r="E184" s="45"/>
      <c r="F184" s="46"/>
    </row>
    <row r="185" spans="3:6">
      <c r="C185" s="2"/>
      <c r="D185" s="44"/>
      <c r="E185" s="45"/>
      <c r="F185" s="46"/>
    </row>
    <row r="186" spans="3:6">
      <c r="C186" s="2"/>
      <c r="D186" s="44"/>
      <c r="E186" s="45"/>
      <c r="F186" s="46"/>
    </row>
    <row r="187" spans="3:6">
      <c r="C187" s="2"/>
      <c r="D187" s="44"/>
      <c r="E187" s="45"/>
      <c r="F187" s="46"/>
    </row>
    <row r="188" spans="3:6">
      <c r="C188" s="2"/>
      <c r="D188" s="44"/>
      <c r="E188" s="45"/>
      <c r="F188" s="46"/>
    </row>
    <row r="189" spans="3:6">
      <c r="C189" s="2"/>
      <c r="D189" s="44"/>
      <c r="E189" s="45"/>
      <c r="F189" s="46"/>
    </row>
    <row r="190" spans="3:6">
      <c r="C190" s="2"/>
      <c r="D190" s="44"/>
      <c r="E190" s="45"/>
      <c r="F190" s="46"/>
    </row>
    <row r="191" spans="3:6">
      <c r="C191" s="2"/>
      <c r="D191" s="44"/>
      <c r="E191" s="45"/>
      <c r="F191" s="46"/>
    </row>
    <row r="192" spans="3:6">
      <c r="C192" s="2"/>
      <c r="D192" s="44"/>
      <c r="E192" s="45"/>
      <c r="F192" s="46"/>
    </row>
    <row r="193" spans="3:6">
      <c r="C193" s="2"/>
      <c r="D193" s="44"/>
      <c r="E193" s="45"/>
      <c r="F193" s="46"/>
    </row>
    <row r="194" spans="3:6">
      <c r="C194" s="2"/>
      <c r="D194" s="44"/>
      <c r="E194" s="45"/>
      <c r="F194" s="46"/>
    </row>
    <row r="195" spans="3:6">
      <c r="C195" s="2"/>
      <c r="D195" s="44"/>
      <c r="E195" s="45"/>
      <c r="F195" s="46"/>
    </row>
    <row r="196" spans="3:6">
      <c r="C196" s="2"/>
      <c r="D196" s="44"/>
      <c r="E196" s="45"/>
      <c r="F196" s="46"/>
    </row>
    <row r="197" spans="3:6">
      <c r="C197" s="2"/>
      <c r="D197" s="44"/>
      <c r="E197" s="45"/>
      <c r="F197" s="46"/>
    </row>
    <row r="198" spans="3:6">
      <c r="C198" s="2"/>
      <c r="D198" s="44"/>
      <c r="E198" s="45"/>
      <c r="F198" s="46"/>
    </row>
    <row r="199" spans="3:6">
      <c r="C199" s="2"/>
      <c r="D199" s="44"/>
      <c r="E199" s="45"/>
      <c r="F199" s="46"/>
    </row>
    <row r="200" spans="3:6">
      <c r="C200" s="2"/>
      <c r="D200" s="44"/>
      <c r="E200" s="45"/>
      <c r="F200" s="46"/>
    </row>
    <row r="201" spans="3:6">
      <c r="C201" s="2"/>
      <c r="D201" s="44"/>
      <c r="E201" s="45"/>
      <c r="F201" s="46"/>
    </row>
    <row r="202" spans="3:6">
      <c r="C202" s="2"/>
      <c r="D202" s="44"/>
      <c r="E202" s="45"/>
      <c r="F202" s="46"/>
    </row>
    <row r="203" spans="3:6">
      <c r="C203" s="2"/>
      <c r="D203" s="44"/>
      <c r="E203" s="45"/>
      <c r="F203" s="46"/>
    </row>
    <row r="204" spans="3:6">
      <c r="C204" s="2"/>
      <c r="D204" s="44"/>
      <c r="E204" s="45"/>
      <c r="F204" s="46"/>
    </row>
    <row r="205" spans="3:6">
      <c r="C205" s="2"/>
      <c r="D205" s="44"/>
      <c r="E205" s="45"/>
      <c r="F205" s="46"/>
    </row>
    <row r="206" spans="3:6">
      <c r="C206" s="2"/>
      <c r="D206" s="44"/>
      <c r="E206" s="45"/>
      <c r="F206" s="46"/>
    </row>
    <row r="207" spans="3:6">
      <c r="C207" s="2"/>
      <c r="D207" s="44"/>
      <c r="E207" s="45"/>
      <c r="F207" s="46"/>
    </row>
    <row r="208" spans="3:6">
      <c r="C208" s="2"/>
      <c r="D208" s="44"/>
      <c r="E208" s="45"/>
      <c r="F208" s="46"/>
    </row>
    <row r="209" spans="3:6">
      <c r="C209" s="2"/>
      <c r="D209" s="44"/>
      <c r="E209" s="45"/>
      <c r="F209" s="46"/>
    </row>
    <row r="210" spans="3:6">
      <c r="C210" s="2"/>
      <c r="D210" s="44"/>
      <c r="E210" s="45"/>
      <c r="F210" s="46"/>
    </row>
    <row r="211" spans="3:6">
      <c r="C211" s="2"/>
      <c r="D211" s="44"/>
      <c r="E211" s="45"/>
      <c r="F211" s="46"/>
    </row>
    <row r="212" spans="3:6">
      <c r="C212" s="2"/>
      <c r="D212" s="44"/>
      <c r="E212" s="45"/>
      <c r="F212" s="46"/>
    </row>
    <row r="213" spans="3:6">
      <c r="C213" s="2"/>
      <c r="D213" s="44"/>
      <c r="E213" s="45"/>
      <c r="F213" s="46"/>
    </row>
    <row r="214" spans="3:6">
      <c r="C214" s="2"/>
      <c r="D214" s="44"/>
      <c r="E214" s="45"/>
      <c r="F214" s="46"/>
    </row>
    <row r="215" spans="3:6">
      <c r="C215" s="2"/>
      <c r="D215" s="44"/>
      <c r="E215" s="45"/>
      <c r="F215" s="46"/>
    </row>
    <row r="216" spans="3:6">
      <c r="C216" s="2"/>
      <c r="D216" s="44"/>
      <c r="E216" s="45"/>
      <c r="F216" s="46"/>
    </row>
    <row r="217" spans="3:6">
      <c r="C217" s="2"/>
      <c r="D217" s="44"/>
      <c r="E217" s="45"/>
      <c r="F217" s="46"/>
    </row>
    <row r="218" spans="3:6">
      <c r="C218" s="2"/>
      <c r="D218" s="44"/>
      <c r="E218" s="45"/>
      <c r="F218" s="46"/>
    </row>
    <row r="219" spans="3:6">
      <c r="C219" s="2"/>
      <c r="D219" s="44"/>
      <c r="E219" s="45"/>
      <c r="F219" s="46"/>
    </row>
    <row r="220" spans="3:6">
      <c r="C220" s="2"/>
      <c r="D220" s="44"/>
      <c r="E220" s="45"/>
      <c r="F220" s="46"/>
    </row>
    <row r="221" spans="3:6">
      <c r="C221" s="2"/>
      <c r="D221" s="44"/>
      <c r="E221" s="45"/>
      <c r="F221" s="46"/>
    </row>
    <row r="222" spans="3:6">
      <c r="C222" s="2"/>
      <c r="D222" s="44"/>
      <c r="E222" s="45"/>
      <c r="F222" s="46"/>
    </row>
    <row r="223" spans="3:6">
      <c r="C223" s="2"/>
      <c r="D223" s="44"/>
      <c r="E223" s="45"/>
      <c r="F223" s="46"/>
    </row>
    <row r="224" spans="3:6">
      <c r="C224" s="2"/>
      <c r="D224" s="44"/>
      <c r="E224" s="45"/>
      <c r="F224" s="46"/>
    </row>
    <row r="225" spans="3:6">
      <c r="C225" s="2"/>
      <c r="D225" s="44"/>
      <c r="E225" s="45"/>
      <c r="F225" s="46"/>
    </row>
    <row r="226" spans="3:6">
      <c r="C226" s="2"/>
      <c r="D226" s="44"/>
      <c r="E226" s="45"/>
      <c r="F226" s="46"/>
    </row>
    <row r="227" spans="3:6">
      <c r="C227" s="2"/>
      <c r="D227" s="44"/>
      <c r="E227" s="45"/>
      <c r="F227" s="46"/>
    </row>
    <row r="228" spans="3:6">
      <c r="C228" s="2"/>
      <c r="D228" s="44"/>
      <c r="E228" s="45"/>
      <c r="F228" s="46"/>
    </row>
    <row r="229" spans="3:6">
      <c r="C229" s="2"/>
      <c r="D229" s="44"/>
      <c r="E229" s="45"/>
      <c r="F229" s="46"/>
    </row>
    <row r="230" spans="3:6">
      <c r="C230" s="2"/>
      <c r="D230" s="44"/>
      <c r="E230" s="45"/>
      <c r="F230" s="46"/>
    </row>
    <row r="231" spans="3:6">
      <c r="C231" s="2"/>
      <c r="D231" s="44"/>
      <c r="E231" s="45"/>
      <c r="F231" s="46"/>
    </row>
    <row r="232" spans="3:6">
      <c r="C232" s="2"/>
      <c r="D232" s="44"/>
      <c r="E232" s="45"/>
      <c r="F232" s="46"/>
    </row>
    <row r="233" spans="3:6">
      <c r="C233" s="2"/>
      <c r="D233" s="44"/>
      <c r="E233" s="45"/>
      <c r="F233" s="46"/>
    </row>
    <row r="234" spans="3:6">
      <c r="C234" s="2"/>
      <c r="D234" s="44"/>
      <c r="E234" s="45"/>
      <c r="F234" s="46"/>
    </row>
    <row r="235" spans="3:6">
      <c r="C235" s="2"/>
      <c r="D235" s="44"/>
      <c r="E235" s="45"/>
      <c r="F235" s="46"/>
    </row>
    <row r="236" spans="3:6">
      <c r="C236" s="2"/>
      <c r="D236" s="44"/>
      <c r="E236" s="45"/>
      <c r="F236" s="46"/>
    </row>
    <row r="237" spans="3:6">
      <c r="C237" s="2"/>
      <c r="D237" s="44"/>
      <c r="E237" s="45"/>
      <c r="F237" s="46"/>
    </row>
    <row r="238" spans="3:6">
      <c r="C238" s="2"/>
      <c r="D238" s="44"/>
      <c r="E238" s="45"/>
      <c r="F238" s="46"/>
    </row>
    <row r="239" spans="3:6">
      <c r="C239" s="2"/>
      <c r="D239" s="44"/>
      <c r="E239" s="45"/>
      <c r="F239" s="46"/>
    </row>
    <row r="240" spans="3:6">
      <c r="C240" s="2"/>
      <c r="D240" s="44"/>
      <c r="E240" s="45"/>
      <c r="F240" s="46"/>
    </row>
    <row r="241" spans="3:6">
      <c r="C241" s="2"/>
      <c r="D241" s="44"/>
      <c r="E241" s="45"/>
      <c r="F241" s="46"/>
    </row>
    <row r="242" spans="3:6">
      <c r="C242" s="2"/>
      <c r="D242" s="44"/>
      <c r="E242" s="45"/>
      <c r="F242" s="46"/>
    </row>
    <row r="243" spans="3:6">
      <c r="C243" s="2"/>
      <c r="D243" s="44"/>
      <c r="E243" s="45"/>
      <c r="F243" s="46"/>
    </row>
    <row r="244" spans="3:6">
      <c r="C244" s="2"/>
      <c r="D244" s="44"/>
      <c r="E244" s="45"/>
      <c r="F244" s="46"/>
    </row>
    <row r="245" spans="3:6">
      <c r="C245" s="2"/>
      <c r="D245" s="44"/>
      <c r="E245" s="45"/>
      <c r="F245" s="46"/>
    </row>
    <row r="246" spans="3:6">
      <c r="C246" s="2"/>
      <c r="D246" s="44"/>
      <c r="E246" s="45"/>
      <c r="F246" s="46"/>
    </row>
    <row r="247" spans="3:6">
      <c r="C247" s="2"/>
      <c r="D247" s="44"/>
      <c r="E247" s="45"/>
      <c r="F247" s="46"/>
    </row>
    <row r="248" spans="3:6">
      <c r="C248" s="2"/>
      <c r="D248" s="44"/>
      <c r="E248" s="45"/>
      <c r="F248" s="46"/>
    </row>
    <row r="249" spans="3:6">
      <c r="C249" s="2"/>
      <c r="D249" s="44"/>
      <c r="E249" s="45"/>
      <c r="F249" s="46"/>
    </row>
    <row r="250" spans="3:6">
      <c r="C250" s="2"/>
      <c r="D250" s="44"/>
      <c r="E250" s="45"/>
      <c r="F250" s="46"/>
    </row>
    <row r="251" spans="3:6">
      <c r="C251" s="2"/>
      <c r="D251" s="44"/>
      <c r="E251" s="45"/>
      <c r="F251" s="46"/>
    </row>
    <row r="252" spans="3:6">
      <c r="C252" s="2"/>
      <c r="D252" s="44"/>
      <c r="E252" s="45"/>
      <c r="F252" s="46"/>
    </row>
    <row r="253" spans="3:6">
      <c r="C253" s="2"/>
      <c r="D253" s="44"/>
      <c r="E253" s="45"/>
      <c r="F253" s="46"/>
    </row>
    <row r="254" spans="3:6">
      <c r="C254" s="2"/>
      <c r="D254" s="44"/>
      <c r="E254" s="45"/>
      <c r="F254" s="46"/>
    </row>
    <row r="255" spans="3:6">
      <c r="C255" s="2"/>
      <c r="D255" s="44"/>
      <c r="E255" s="45"/>
      <c r="F255" s="46"/>
    </row>
    <row r="256" spans="3:6">
      <c r="C256" s="2"/>
      <c r="D256" s="44"/>
      <c r="E256" s="45"/>
      <c r="F256" s="46"/>
    </row>
    <row r="257" spans="3:6">
      <c r="C257" s="2"/>
      <c r="D257" s="44"/>
      <c r="E257" s="45"/>
      <c r="F257" s="46"/>
    </row>
    <row r="258" spans="3:6">
      <c r="C258" s="2"/>
      <c r="D258" s="44"/>
      <c r="E258" s="45"/>
      <c r="F258" s="46"/>
    </row>
    <row r="259" spans="3:6">
      <c r="C259" s="2"/>
      <c r="D259" s="44"/>
      <c r="E259" s="45"/>
      <c r="F259" s="46"/>
    </row>
    <row r="260" spans="3:6">
      <c r="C260" s="2"/>
      <c r="D260" s="44"/>
      <c r="E260" s="45"/>
      <c r="F260" s="46"/>
    </row>
    <row r="261" spans="3:6">
      <c r="C261" s="2"/>
      <c r="D261" s="44"/>
      <c r="E261" s="45"/>
      <c r="F261" s="46"/>
    </row>
    <row r="262" spans="3:6">
      <c r="C262" s="2"/>
      <c r="D262" s="44"/>
      <c r="E262" s="45"/>
      <c r="F262" s="46"/>
    </row>
    <row r="263" spans="3:6">
      <c r="C263" s="2"/>
      <c r="D263" s="44"/>
      <c r="E263" s="45"/>
      <c r="F263" s="46"/>
    </row>
    <row r="264" spans="3:6">
      <c r="C264" s="2"/>
      <c r="D264" s="44"/>
      <c r="E264" s="45"/>
      <c r="F264" s="46"/>
    </row>
    <row r="265" spans="3:6">
      <c r="C265" s="2"/>
      <c r="D265" s="44"/>
      <c r="E265" s="45"/>
      <c r="F265" s="46"/>
    </row>
    <row r="266" spans="3:6">
      <c r="C266" s="2"/>
      <c r="D266" s="44"/>
      <c r="E266" s="45"/>
      <c r="F266" s="46"/>
    </row>
    <row r="267" spans="3:6">
      <c r="C267" s="2"/>
      <c r="D267" s="44"/>
      <c r="E267" s="45"/>
      <c r="F267" s="46"/>
    </row>
    <row r="268" spans="3:6">
      <c r="C268" s="2"/>
      <c r="D268" s="44"/>
      <c r="E268" s="45"/>
      <c r="F268" s="46"/>
    </row>
    <row r="269" spans="3:6">
      <c r="C269" s="2"/>
      <c r="D269" s="44"/>
      <c r="E269" s="45"/>
      <c r="F269" s="46"/>
    </row>
    <row r="270" spans="3:6">
      <c r="C270" s="2"/>
      <c r="D270" s="44"/>
      <c r="E270" s="45"/>
      <c r="F270" s="46"/>
    </row>
    <row r="271" spans="3:6">
      <c r="C271" s="2"/>
      <c r="D271" s="44"/>
      <c r="E271" s="45"/>
      <c r="F271" s="46"/>
    </row>
    <row r="272" spans="3:6">
      <c r="C272" s="2"/>
      <c r="D272" s="44"/>
      <c r="E272" s="45"/>
      <c r="F272" s="46"/>
    </row>
    <row r="273" spans="3:6">
      <c r="C273" s="2"/>
      <c r="D273" s="44"/>
      <c r="E273" s="45"/>
      <c r="F273" s="46"/>
    </row>
    <row r="274" spans="3:6">
      <c r="C274" s="2"/>
      <c r="D274" s="44"/>
      <c r="E274" s="45"/>
      <c r="F274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EventDetails</vt:lpstr>
      <vt:lpstr>MPTables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 </cp:lastModifiedBy>
  <cp:lastPrinted>2010-11-20T06:20:02Z</cp:lastPrinted>
  <dcterms:created xsi:type="dcterms:W3CDTF">2010-02-02T11:47:14Z</dcterms:created>
  <dcterms:modified xsi:type="dcterms:W3CDTF">2012-12-31T11:49:25Z</dcterms:modified>
</cp:coreProperties>
</file>